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3510" yWindow="0" windowWidth="14820" windowHeight="9795" tabRatio="916"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Т-подкл'!$M$19:$AG$32</definedName>
    <definedName name="checkCell_List06_10_double_date">'Форма 4.2.4 | Т-подкл'!$AH$19:$AH$32</definedName>
    <definedName name="checkCell_List06_10_plata">'Форма 4.2.4 | Т-подкл'!$Z$15:$AA$32</definedName>
    <definedName name="checkCell_List06_10_unique">'Форма 4.2.4 | Т-подкл'!$AI$19:$AI$32</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Т-подкл'!$V$18:$V$32</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Т-подкл'!$N$18:$N$32</definedName>
    <definedName name="flagTS">'Форма 4.2.4 | Т-подкл'!$R$18:$R$32</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Т-подкл'!$AF$19:$AF$32</definedName>
    <definedName name="List06_10_note">'Форма 4.2.4 | Т-подкл'!$AG$19:$AG$32</definedName>
    <definedName name="List06_10_Period">'Форма 4.2.4 | Т-подкл'!$Z$19:$AE$32</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Комментарии!$C$11:$C$18</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Т-подкл'!$N$19:$AF$32,'Форма 4.2.4 | Т-подкл'!$N$19:$AF$32,'Форма 4.2.4 | Т-подкл'!$N$19:$AF$32</definedName>
    <definedName name="pDel_List06_10_5">'Форма 4.2.4 | Т-подкл'!$K$19:$K$32</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Комментарии!$E$18</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Т-подкл'!$AF$15:$AF$32</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N7" i="633" l="1"/>
  <c r="N8" i="633"/>
  <c r="N9" i="633"/>
  <c r="N10" i="633"/>
  <c r="N18" i="633"/>
  <c r="R18" i="633" s="1"/>
  <c r="Y18" i="633" s="1"/>
  <c r="Z18" i="633" s="1"/>
  <c r="AA18" i="633" s="1"/>
  <c r="AB18" i="633" s="1"/>
  <c r="AC18" i="633" s="1"/>
  <c r="AE18" i="633" s="1"/>
  <c r="AG18" i="633" s="1"/>
  <c r="N19" i="633"/>
  <c r="Z23" i="633"/>
  <c r="AA24" i="633"/>
  <c r="AI23" i="633"/>
  <c r="Z26" i="633"/>
  <c r="AA27" i="633"/>
  <c r="AI26" i="633"/>
  <c r="Z28" i="633"/>
  <c r="AA29" i="633"/>
  <c r="AI28" i="633"/>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H12" i="646"/>
  <c r="H11" i="646"/>
  <c r="H9" i="646"/>
  <c r="H8" i="646"/>
  <c r="H7" i="646"/>
  <c r="H12" i="622"/>
  <c r="H9" i="622"/>
  <c r="H8" i="622"/>
  <c r="H12" i="618"/>
  <c r="H9" i="618"/>
  <c r="H8" i="618"/>
  <c r="R14" i="601"/>
  <c r="H13" i="646" s="1"/>
  <c r="R13" i="601"/>
  <c r="R12" i="601"/>
  <c r="P12" i="601"/>
  <c r="L19" i="633"/>
  <c r="L20" i="633"/>
  <c r="L22" i="633"/>
  <c r="AH23" i="633"/>
  <c r="AH26" i="633"/>
  <c r="AH28" i="633"/>
  <c r="F9" i="646"/>
  <c r="F11" i="646"/>
  <c r="F8" i="646"/>
  <c r="M14" i="601"/>
  <c r="M12" i="601"/>
  <c r="L21" i="633"/>
  <c r="L23" i="633"/>
  <c r="F13" i="646"/>
  <c r="F10" i="646"/>
  <c r="F12" i="646"/>
  <c r="M13" i="601"/>
  <c r="H13" i="618" l="1"/>
  <c r="H13" i="622"/>
  <c r="B2" i="525"/>
  <c r="B3" i="525"/>
  <c r="E3" i="437"/>
  <c r="O7" i="627" l="1"/>
  <c r="O8" i="627"/>
  <c r="O9" i="627"/>
  <c r="O10" i="627"/>
  <c r="O17" i="627"/>
  <c r="P17" i="627" s="1"/>
  <c r="Q17" i="627" s="1"/>
  <c r="R17" i="627" s="1"/>
  <c r="S17" i="627" s="1"/>
  <c r="U17" i="627" s="1"/>
  <c r="V17" i="627" s="1"/>
  <c r="W17" i="627" s="1"/>
  <c r="Z24" i="627"/>
  <c r="Q25" i="627"/>
  <c r="L19" i="627"/>
  <c r="L20" i="627"/>
  <c r="L23" i="627"/>
  <c r="Y23" i="627"/>
  <c r="X24" i="627"/>
  <c r="L18" i="627"/>
  <c r="L21" i="627"/>
  <c r="L24" i="627"/>
  <c r="O7" i="632" l="1"/>
  <c r="O8" i="632"/>
  <c r="O9" i="632"/>
  <c r="O10" i="632"/>
  <c r="O18" i="632"/>
  <c r="P18" i="632" s="1"/>
  <c r="Q18" i="632" s="1"/>
  <c r="R18" i="632" s="1"/>
  <c r="S18" i="632" s="1"/>
  <c r="T18" i="632" s="1"/>
  <c r="V18" i="632" s="1"/>
  <c r="X18" i="632" s="1"/>
  <c r="R24" i="632"/>
  <c r="L22" i="632"/>
  <c r="L23" i="632"/>
  <c r="L19" i="632"/>
  <c r="L20" i="632"/>
  <c r="L21"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1" i="471"/>
  <c r="L21" i="642"/>
  <c r="L239" i="471"/>
  <c r="X24" i="642"/>
  <c r="X244" i="471"/>
  <c r="F10" i="643"/>
  <c r="L22" i="642"/>
  <c r="L238" i="471"/>
  <c r="F12" i="643"/>
  <c r="L23" i="642"/>
  <c r="L244" i="471"/>
  <c r="L20" i="642"/>
  <c r="F9" i="643"/>
  <c r="F11" i="643"/>
  <c r="L18" i="642"/>
  <c r="L242" i="471"/>
  <c r="L240" i="471"/>
  <c r="L19" i="642"/>
  <c r="L243" i="471"/>
  <c r="L24" i="642"/>
  <c r="F8" i="643"/>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2" i="471"/>
  <c r="L26" i="640"/>
  <c r="L225" i="471"/>
  <c r="L21" i="640"/>
  <c r="L20" i="640"/>
  <c r="L226" i="471"/>
  <c r="L25" i="640"/>
  <c r="L223" i="471"/>
  <c r="F8" i="641"/>
  <c r="X26" i="640"/>
  <c r="L23" i="640"/>
  <c r="F9" i="641"/>
  <c r="L24" i="640"/>
  <c r="L220" i="471"/>
  <c r="F10" i="641"/>
  <c r="F13" i="641"/>
  <c r="L221" i="471"/>
  <c r="F11" i="641"/>
  <c r="L224" i="471"/>
  <c r="X226" i="471"/>
  <c r="L22" i="640"/>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X55" i="471"/>
  <c r="L120" i="471"/>
  <c r="AC110" i="471"/>
  <c r="L91" i="471"/>
  <c r="F9" i="635"/>
  <c r="L143" i="471"/>
  <c r="F13" i="634"/>
  <c r="L131" i="471"/>
  <c r="F10" i="634"/>
  <c r="L70" i="471"/>
  <c r="F8" i="635"/>
  <c r="L106" i="471"/>
  <c r="L72" i="471"/>
  <c r="L180" i="471"/>
  <c r="F12" i="639"/>
  <c r="F8" i="637"/>
  <c r="L108" i="471"/>
  <c r="L85" i="471"/>
  <c r="L87" i="471"/>
  <c r="F10" i="635"/>
  <c r="F12" i="637"/>
  <c r="L179" i="471"/>
  <c r="L130" i="471"/>
  <c r="F9" i="638"/>
  <c r="F11" i="635"/>
  <c r="L103" i="471"/>
  <c r="F13" i="638"/>
  <c r="Y90" i="471"/>
  <c r="L36" i="471"/>
  <c r="F12" i="638"/>
  <c r="AC109" i="471"/>
  <c r="F13" i="635"/>
  <c r="F9" i="634"/>
  <c r="L86" i="471"/>
  <c r="L182" i="471"/>
  <c r="F11" i="639"/>
  <c r="F9" i="636"/>
  <c r="F9" i="639"/>
  <c r="F8" i="639"/>
  <c r="L33" i="471"/>
  <c r="X37" i="471"/>
  <c r="L55" i="471"/>
  <c r="Y148" i="471"/>
  <c r="L195" i="471"/>
  <c r="L164" i="471"/>
  <c r="L34" i="471"/>
  <c r="L163" i="471"/>
  <c r="F10" i="639"/>
  <c r="F8" i="634"/>
  <c r="L69" i="471"/>
  <c r="F11" i="637"/>
  <c r="F12" i="636"/>
  <c r="L162" i="471"/>
  <c r="F12" i="635"/>
  <c r="L90" i="471"/>
  <c r="F11" i="638"/>
  <c r="L194" i="471"/>
  <c r="Y130" i="471"/>
  <c r="L105" i="471"/>
  <c r="X167" i="471"/>
  <c r="L52" i="471"/>
  <c r="X73" i="471"/>
  <c r="F12" i="634"/>
  <c r="L31" i="471"/>
  <c r="L104" i="471"/>
  <c r="AH197" i="471"/>
  <c r="L193" i="471"/>
  <c r="F10" i="636"/>
  <c r="Y183" i="471"/>
  <c r="X149" i="471"/>
  <c r="L197" i="471"/>
  <c r="L166" i="471"/>
  <c r="F13" i="636"/>
  <c r="L67" i="471"/>
  <c r="L49" i="471"/>
  <c r="L144" i="471"/>
  <c r="L68" i="471"/>
  <c r="L54" i="471"/>
  <c r="F8" i="638"/>
  <c r="L126" i="471"/>
  <c r="F11" i="634"/>
  <c r="L128" i="471"/>
  <c r="L71" i="471"/>
  <c r="L181" i="471"/>
  <c r="L110" i="471"/>
  <c r="L109" i="471"/>
  <c r="F9" i="637"/>
  <c r="F11" i="636"/>
  <c r="L127" i="471"/>
  <c r="L50" i="471"/>
  <c r="F13" i="639"/>
  <c r="L88" i="471"/>
  <c r="L37" i="471"/>
  <c r="AD108" i="471"/>
  <c r="L148" i="471"/>
  <c r="L53" i="471"/>
  <c r="L167" i="471"/>
  <c r="L73" i="471"/>
  <c r="L183" i="471"/>
  <c r="F13" i="637"/>
  <c r="L149" i="471"/>
  <c r="L161" i="471"/>
  <c r="F8" i="636"/>
  <c r="L196" i="471"/>
  <c r="Y166" i="471"/>
  <c r="X131" i="471"/>
  <c r="L32" i="471"/>
  <c r="L125" i="471"/>
  <c r="L35" i="471"/>
  <c r="L145" i="471"/>
  <c r="X91" i="471"/>
  <c r="L51" i="471"/>
  <c r="AC120" i="471"/>
  <c r="F10" i="637"/>
  <c r="L146" i="471"/>
  <c r="F10" i="638"/>
  <c r="L16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4"/>
  <c r="L24" i="626"/>
  <c r="L23" i="624"/>
  <c r="L20" i="626"/>
  <c r="L19" i="624"/>
  <c r="L21" i="624"/>
  <c r="L22" i="626"/>
  <c r="L26" i="626"/>
  <c r="L25" i="626"/>
  <c r="L23" i="626"/>
  <c r="L24" i="625"/>
  <c r="X24" i="624"/>
  <c r="X24" i="625"/>
  <c r="X26" i="626"/>
  <c r="L18" i="625"/>
  <c r="L23" i="625"/>
  <c r="L22" i="625"/>
  <c r="L20" i="625"/>
  <c r="L22" i="624"/>
  <c r="L24" i="624"/>
  <c r="L19" i="625"/>
  <c r="L20" i="624"/>
  <c r="L21" i="625"/>
  <c r="L21" i="626"/>
  <c r="V19" i="626" l="1"/>
  <c r="W19" i="626" s="1"/>
  <c r="V17" i="625"/>
  <c r="W17" i="625" s="1"/>
  <c r="V17" i="624"/>
  <c r="W17" i="624" s="1"/>
  <c r="Q25" i="631"/>
  <c r="Z24" i="631"/>
  <c r="AA23" i="631"/>
  <c r="O17" i="631"/>
  <c r="P17" i="631" s="1"/>
  <c r="Q17" i="631" s="1"/>
  <c r="R17" i="631" s="1"/>
  <c r="S17" i="631" s="1"/>
  <c r="Q25" i="630"/>
  <c r="Z24" i="630"/>
  <c r="W17" i="630"/>
  <c r="L21" i="631"/>
  <c r="X24" i="630"/>
  <c r="L23" i="631"/>
  <c r="L20" i="631"/>
  <c r="L24" i="630"/>
  <c r="Y23" i="631"/>
  <c r="L21" i="630"/>
  <c r="Y23" i="630"/>
  <c r="X24" i="631"/>
  <c r="L20" i="630"/>
  <c r="L22" i="631"/>
  <c r="L23" i="630"/>
  <c r="L19" i="630"/>
  <c r="L24" i="631"/>
  <c r="L19" i="631"/>
  <c r="L18" i="631"/>
  <c r="L18" i="630"/>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X24" i="629"/>
  <c r="L24" i="628"/>
  <c r="L21" i="628"/>
  <c r="L21" i="629"/>
  <c r="AC25" i="628"/>
  <c r="L19" i="629"/>
  <c r="AD23" i="628"/>
  <c r="L20" i="629"/>
  <c r="E2" i="437"/>
  <c r="L18" i="629"/>
  <c r="Y23" i="629"/>
  <c r="L23" i="629"/>
  <c r="L20" i="628"/>
  <c r="L24" i="629"/>
  <c r="L19" i="628"/>
  <c r="L23" i="628"/>
  <c r="L25" i="628"/>
  <c r="L18"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9" i="617"/>
  <c r="F9" i="616"/>
  <c r="F9" i="618"/>
  <c r="F12" i="618"/>
  <c r="M302" i="471"/>
  <c r="F337" i="471"/>
  <c r="F8" i="618"/>
  <c r="F8" i="617"/>
  <c r="F11" i="614"/>
  <c r="F8" i="614"/>
  <c r="F10" i="618"/>
  <c r="F10" i="616"/>
  <c r="F11" i="616"/>
  <c r="M307" i="471"/>
  <c r="M297" i="471"/>
  <c r="F13" i="618"/>
  <c r="F13" i="622"/>
  <c r="F13" i="614"/>
  <c r="F342" i="471"/>
  <c r="F13" i="616"/>
  <c r="F9" i="622"/>
  <c r="F10" i="617"/>
  <c r="F341" i="471"/>
  <c r="F12" i="622"/>
  <c r="F8" i="616"/>
  <c r="F11" i="617"/>
  <c r="F12" i="614"/>
  <c r="F12" i="616"/>
  <c r="F338" i="471"/>
  <c r="F11" i="622"/>
  <c r="F9" i="614"/>
  <c r="F10" i="622"/>
  <c r="F10" i="614"/>
  <c r="F12" i="617"/>
  <c r="F11" i="618"/>
  <c r="F8" i="622"/>
  <c r="F13" i="617"/>
  <c r="F340" i="471"/>
</calcChain>
</file>

<file path=xl/sharedStrings.xml><?xml version="1.0" encoding="utf-8"?>
<sst xmlns="http://schemas.openxmlformats.org/spreadsheetml/2006/main" count="3296" uniqueCount="1496">
  <si>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</si>
  <si>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</si>
  <si>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</si>
  <si>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</si>
  <si>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</si>
  <si>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</si>
  <si>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</si>
  <si>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</si>
  <si>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</si>
  <si>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</si>
  <si>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</si>
  <si>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</si>
  <si>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</si>
  <si>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</si>
  <si>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</si>
  <si>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</si>
  <si>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</si>
  <si>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</si>
  <si>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</si>
  <si>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</si>
  <si>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</si>
  <si>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</si>
  <si>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</si>
  <si>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</si>
  <si>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</si>
  <si>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</si>
  <si>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</si>
  <si>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</si>
  <si>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</si>
  <si>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</si>
  <si>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</si>
  <si>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</si>
  <si>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</si>
  <si>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</si>
  <si>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</si>
  <si>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</si>
  <si>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</si>
  <si>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</si>
  <si>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</si>
  <si>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</si>
  <si>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</si>
  <si>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</si>
  <si>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</si>
  <si>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</si>
  <si>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</si>
  <si>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</si>
  <si>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</si>
  <si>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</si>
  <si>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</si>
  <si>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</si>
  <si>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</si>
  <si>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</si>
  <si>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</si>
  <si>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</si>
  <si>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</si>
  <si>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</si>
  <si>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</si>
  <si>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</si>
  <si>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</si>
  <si>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</si>
  <si>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</si>
  <si>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</si>
  <si>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</si>
  <si>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</si>
  <si>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</si>
  <si>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</si>
  <si>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</si>
  <si>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</si>
  <si>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</si>
  <si>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</si>
  <si>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</si>
  <si>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</si>
  <si>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</si>
  <si>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</si>
  <si>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</si>
  <si>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</si>
  <si>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</si>
  <si>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</si>
  <si>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</si>
  <si>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</si>
  <si>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</si>
  <si>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</si>
  <si>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</si>
  <si>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</si>
  <si>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</si>
  <si>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</si>
  <si>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</si>
  <si>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</si>
  <si>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</si>
  <si>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</si>
  <si>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</si>
  <si>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</si>
  <si>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</si>
  <si>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</si>
  <si>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</si>
  <si>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</si>
  <si>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</si>
  <si>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</si>
  <si>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</si>
  <si>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</si>
  <si>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</si>
  <si>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</si>
  <si>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</si>
  <si>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</si>
  <si>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</si>
  <si>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</si>
  <si>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</si>
  <si>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</si>
  <si>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</si>
  <si>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</si>
  <si>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</si>
  <si>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</si>
  <si>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</si>
  <si>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</si>
  <si>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</si>
  <si>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</si>
  <si>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</si>
  <si>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</si>
  <si>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</si>
  <si>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</si>
  <si>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</si>
  <si>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</si>
  <si>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</si>
  <si>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</si>
  <si>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</si>
  <si>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</si>
  <si>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</si>
  <si>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</si>
  <si>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</si>
  <si>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</si>
  <si>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</si>
  <si>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</si>
  <si>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</si>
  <si>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</si>
  <si>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</si>
  <si>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</si>
  <si>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</si>
  <si>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</si>
  <si>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</si>
  <si>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</si>
  <si>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</si>
  <si>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</si>
  <si>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</si>
  <si>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</si>
  <si>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</si>
  <si>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</si>
  <si>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</si>
  <si>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</si>
  <si>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</si>
  <si>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</si>
  <si>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</si>
  <si>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</si>
  <si>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</si>
  <si>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</si>
  <si>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</si>
  <si>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</si>
  <si>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</si>
  <si>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</si>
  <si>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</si>
  <si>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</si>
  <si>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</si>
  <si>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</si>
  <si>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</si>
  <si>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</si>
  <si>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</si>
  <si>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</si>
  <si>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</si>
  <si>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</si>
  <si>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</si>
  <si>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</si>
  <si>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</si>
  <si>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</si>
  <si>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</si>
  <si>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</si>
  <si>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</si>
  <si>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</si>
  <si>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</si>
  <si>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</si>
  <si>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</si>
  <si>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</si>
  <si>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</si>
  <si>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</si>
  <si>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</si>
  <si>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</si>
  <si>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</si>
  <si>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</si>
  <si>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</si>
  <si>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</si>
  <si>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</si>
  <si>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</si>
  <si>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</si>
  <si>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</si>
  <si>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</si>
  <si>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</si>
  <si>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</si>
  <si>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</si>
  <si>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</si>
  <si>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</si>
  <si>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</si>
  <si>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</si>
  <si>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</si>
  <si>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</si>
  <si>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</si>
  <si>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</si>
  <si>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</si>
  <si>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</si>
  <si>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</si>
  <si>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</si>
  <si>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</si>
  <si>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</si>
  <si>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</si>
  <si>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</si>
  <si>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</si>
  <si>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</si>
  <si>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</si>
  <si>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</si>
  <si>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</si>
  <si>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</si>
  <si>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</si>
  <si>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</si>
  <si>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</si>
  <si>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</si>
  <si>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</si>
  <si>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</si>
  <si>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</si>
  <si>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</si>
  <si>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</si>
  <si>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</si>
  <si>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</si>
  <si>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</si>
  <si>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</si>
  <si>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</si>
  <si>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</si>
  <si>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</si>
  <si>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</si>
  <si>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</si>
  <si>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</si>
  <si>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</si>
  <si>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</si>
  <si>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</si>
  <si>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</si>
  <si>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</si>
  <si>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</si>
  <si>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</si>
  <si>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</si>
  <si>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</si>
  <si>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</si>
  <si>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</si>
  <si>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</si>
  <si>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</si>
  <si>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</si>
  <si>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</si>
  <si>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</si>
  <si>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</si>
  <si>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</si>
  <si>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</si>
  <si>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</si>
  <si>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</si>
  <si>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</si>
  <si>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</si>
  <si>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</si>
  <si>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</si>
  <si>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</si>
  <si>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</si>
  <si>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</si>
  <si>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</si>
  <si>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</si>
  <si>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</si>
  <si>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</si>
  <si>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</si>
  <si>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</si>
  <si>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</si>
  <si>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</si>
  <si>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</si>
  <si>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</si>
  <si>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</si>
  <si>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</si>
  <si>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</si>
  <si>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</si>
  <si>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</si>
  <si>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</si>
  <si>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</si>
  <si>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</si>
  <si>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</si>
  <si>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</si>
  <si>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</si>
  <si>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</si>
  <si>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</si>
  <si>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</si>
  <si>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</si>
  <si>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</si>
  <si>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</si>
  <si>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</si>
  <si>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</si>
  <si>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</si>
  <si>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</si>
  <si>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</si>
  <si>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</si>
  <si>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</si>
  <si>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</si>
  <si>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</si>
  <si>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</si>
  <si>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</si>
  <si>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</si>
  <si>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</si>
  <si>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</si>
  <si>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</si>
  <si>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</si>
  <si>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</si>
  <si>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</si>
  <si>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</si>
  <si>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</si>
  <si>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</si>
  <si>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</si>
  <si>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</si>
  <si>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</si>
  <si>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</si>
  <si>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</si>
  <si>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</si>
  <si>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</si>
  <si>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</si>
  <si>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</si>
  <si>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</si>
  <si>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</si>
  <si>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</si>
  <si>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</si>
  <si>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</si>
  <si>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</si>
  <si>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</si>
  <si>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</si>
  <si>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</si>
  <si>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</si>
  <si>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</si>
  <si>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</si>
  <si>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</si>
  <si>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</si>
  <si>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</si>
  <si>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</si>
  <si>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</si>
  <si>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</si>
  <si>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</si>
  <si>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</si>
  <si>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</si>
  <si>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</si>
  <si>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</si>
  <si>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</si>
  <si>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</si>
  <si>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</si>
  <si>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</si>
  <si>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</si>
  <si>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</si>
  <si>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</si>
  <si>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</si>
  <si>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</si>
  <si>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</si>
  <si>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</si>
  <si>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</si>
  <si>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</si>
  <si>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</si>
  <si>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</si>
  <si>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</si>
  <si>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</si>
  <si>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</si>
  <si>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</si>
  <si>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</si>
  <si>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</si>
  <si>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</si>
  <si>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</si>
  <si>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</si>
  <si>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</si>
  <si>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</si>
  <si>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</si>
  <si>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</si>
  <si>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</si>
  <si>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</si>
  <si>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</si>
  <si>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</si>
  <si>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</si>
  <si>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</si>
  <si>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</si>
  <si>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</si>
  <si>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</si>
  <si>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</si>
  <si>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</si>
  <si>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</si>
  <si>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</si>
  <si>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</si>
  <si>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</si>
  <si>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</si>
  <si>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</si>
  <si>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</si>
  <si>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</si>
  <si>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</si>
  <si>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</si>
  <si>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</si>
  <si>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</si>
  <si>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</si>
  <si>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</si>
  <si>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</si>
  <si>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</si>
  <si>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</si>
  <si>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</si>
  <si>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</si>
  <si>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</si>
  <si>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</si>
  <si>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</si>
  <si>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</si>
  <si>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</si>
  <si>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</si>
  <si>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</si>
  <si>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</si>
  <si>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</si>
  <si>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</si>
  <si>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</si>
  <si>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</si>
  <si>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</si>
  <si>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</si>
  <si>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</si>
  <si>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</si>
  <si>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</si>
  <si>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</si>
  <si>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</si>
  <si>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</si>
  <si>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</si>
  <si>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</si>
  <si>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</si>
  <si>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</si>
  <si>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</si>
  <si>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</si>
  <si>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</si>
  <si>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</si>
  <si>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</si>
  <si>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</si>
  <si>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</si>
  <si>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</si>
  <si>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</si>
  <si>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</si>
  <si>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</si>
  <si>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</si>
  <si>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</si>
  <si>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</si>
  <si>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</si>
  <si>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</si>
  <si>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</si>
  <si>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</si>
  <si>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</si>
  <si>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</si>
  <si>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</si>
  <si>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</si>
  <si>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</si>
  <si>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</si>
  <si>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</si>
  <si>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</si>
  <si>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</si>
  <si>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</si>
  <si>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</si>
  <si>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</si>
  <si>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</si>
  <si>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</si>
  <si>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</si>
  <si>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</si>
  <si>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</si>
  <si>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</si>
  <si>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</si>
  <si>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</si>
  <si>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</si>
  <si>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</si>
  <si>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</si>
  <si>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</si>
  <si>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</si>
  <si>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</si>
  <si>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</si>
  <si>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</si>
  <si>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</si>
  <si>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</si>
  <si>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</si>
  <si>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</si>
  <si>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</si>
  <si>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</si>
  <si>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</si>
  <si>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</si>
  <si>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</si>
  <si>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</si>
  <si>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</si>
  <si>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</si>
  <si>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</si>
  <si>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</si>
  <si>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</si>
  <si>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</si>
  <si>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</si>
  <si>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</si>
  <si>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</si>
  <si>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</si>
  <si>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</si>
  <si>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</si>
  <si>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</si>
  <si>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</si>
  <si>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</si>
  <si>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</si>
  <si>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</si>
  <si>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</si>
  <si>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</si>
  <si>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</si>
  <si>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</si>
  <si>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</si>
  <si>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</si>
  <si>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</si>
  <si>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</si>
  <si>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</si>
  <si>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</si>
  <si>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</si>
  <si>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</si>
  <si>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</si>
  <si>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</si>
  <si>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</si>
  <si>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</si>
  <si>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</si>
  <si>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</si>
  <si>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</si>
  <si>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</si>
  <si>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</si>
  <si>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</si>
  <si>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</si>
  <si>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</si>
  <si>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</si>
  <si>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</si>
  <si>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</si>
  <si>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</si>
  <si>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</si>
  <si>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</si>
  <si>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</si>
  <si>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</si>
  <si>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</si>
  <si>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</si>
  <si>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</si>
  <si>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</si>
  <si>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</si>
  <si>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</si>
  <si>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</si>
  <si>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</si>
  <si>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</si>
  <si>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</si>
  <si>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</si>
  <si>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</si>
  <si>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</si>
  <si>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</si>
  <si>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</si>
  <si>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</si>
  <si>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</si>
  <si>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</si>
  <si>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</si>
  <si>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</si>
  <si>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</si>
  <si>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</si>
  <si>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</si>
  <si>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</si>
  <si>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</si>
  <si>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</si>
  <si>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</si>
  <si>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</si>
  <si>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</si>
  <si>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</si>
  <si>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</si>
  <si>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</si>
  <si>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</si>
  <si>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</si>
  <si>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</si>
  <si>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</si>
  <si>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</si>
  <si>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</si>
  <si>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</si>
  <si>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</si>
  <si>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</si>
  <si>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</si>
  <si>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</si>
  <si>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</si>
  <si>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</si>
  <si>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</si>
  <si>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</si>
  <si>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</si>
  <si>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</si>
  <si>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</si>
  <si>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</si>
  <si>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</si>
  <si>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</si>
  <si>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</si>
  <si>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</si>
  <si>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</si>
  <si>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</si>
  <si>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</si>
  <si>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</si>
  <si>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</si>
  <si>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</si>
  <si>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</si>
  <si>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</si>
  <si>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</si>
  <si>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</si>
  <si>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</si>
  <si>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</si>
  <si>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</si>
  <si>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</si>
  <si>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</si>
  <si>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</si>
  <si>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</si>
  <si>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</si>
  <si>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</si>
  <si>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</si>
  <si>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</si>
  <si>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</si>
  <si>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</si>
  <si>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</si>
  <si>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</si>
  <si>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</si>
  <si>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</si>
  <si>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</si>
  <si>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</si>
  <si>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</si>
  <si>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</si>
  <si>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</si>
  <si>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</si>
  <si>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</si>
  <si>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</si>
  <si>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</si>
  <si>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</si>
  <si>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</si>
  <si>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</si>
  <si>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</si>
  <si>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</si>
  <si>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</si>
  <si>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</si>
  <si>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</si>
  <si>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</si>
  <si>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</si>
  <si>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</si>
  <si>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</si>
  <si>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</si>
  <si>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</si>
  <si>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</si>
  <si>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</si>
  <si>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</si>
  <si>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</si>
  <si>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</si>
  <si>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</si>
  <si>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</si>
  <si>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</si>
  <si>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</si>
  <si>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</si>
  <si>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</si>
  <si>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</si>
  <si>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</si>
  <si>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</si>
  <si>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</si>
  <si>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</si>
  <si>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</si>
  <si>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</si>
  <si>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</si>
  <si>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</si>
  <si>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</si>
  <si>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</si>
  <si>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</si>
  <si>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</si>
  <si>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</si>
  <si>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</si>
  <si>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</si>
  <si>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</si>
  <si>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</si>
  <si>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</si>
  <si>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</si>
  <si>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</si>
  <si>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</si>
  <si>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</si>
  <si>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</si>
  <si>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</si>
  <si>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</si>
  <si>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</si>
  <si>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</si>
  <si>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</si>
  <si>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</si>
  <si>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</si>
  <si>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</si>
  <si>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</si>
  <si>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</si>
  <si>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</si>
  <si>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</si>
  <si>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</si>
  <si>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</si>
  <si>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</si>
  <si>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</si>
  <si>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</si>
  <si>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</si>
  <si>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</si>
  <si>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</si>
  <si>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</si>
  <si>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</si>
  <si>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</si>
  <si>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</si>
  <si>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</si>
  <si>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</si>
  <si>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</si>
  <si>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</si>
  <si>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</si>
  <si>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</si>
  <si>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</si>
  <si>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</si>
  <si>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</si>
  <si>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</si>
  <si>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</si>
  <si>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</si>
  <si>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</si>
  <si>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</si>
  <si>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</si>
  <si>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</si>
  <si>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</si>
  <si>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</si>
  <si>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</si>
  <si>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</si>
  <si>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</si>
  <si>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</si>
  <si>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</si>
  <si>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</si>
  <si>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</si>
  <si>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</si>
  <si>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</si>
  <si>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</si>
  <si>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</si>
  <si>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</si>
  <si>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</si>
  <si>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</si>
  <si>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</si>
  <si>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</si>
  <si>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</si>
  <si>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</si>
  <si>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</si>
  <si>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</si>
  <si>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</si>
  <si>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</si>
  <si>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</si>
  <si>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</si>
  <si>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</si>
  <si>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</si>
  <si>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</si>
  <si>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</si>
  <si>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</si>
  <si>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</si>
  <si>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</si>
  <si>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</si>
  <si>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</si>
  <si>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</si>
  <si>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</si>
  <si>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</si>
  <si>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</si>
  <si>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</si>
  <si>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</si>
  <si>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</si>
  <si>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</si>
  <si>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</si>
  <si>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</si>
  <si>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</si>
  <si>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</si>
  <si>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</si>
  <si>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</si>
  <si>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</si>
  <si>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</si>
  <si>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</si>
  <si>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</si>
  <si>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</si>
  <si>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</si>
  <si>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</si>
  <si>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</si>
  <si>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</si>
  <si>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</si>
  <si>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</si>
  <si>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</si>
  <si>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</si>
  <si>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</si>
  <si>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</si>
  <si>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13.12.2021</t>
  </si>
  <si>
    <t>Альменевский муниципальный район</t>
  </si>
  <si>
    <t>37602000</t>
  </si>
  <si>
    <t>Альменевское</t>
  </si>
  <si>
    <t>37602404</t>
  </si>
  <si>
    <t>Бороздинское</t>
  </si>
  <si>
    <t>37602408</t>
  </si>
  <si>
    <t>Иванковское</t>
  </si>
  <si>
    <t>37602412</t>
  </si>
  <si>
    <t>Казенское</t>
  </si>
  <si>
    <t>37602416</t>
  </si>
  <si>
    <t>Малышевское</t>
  </si>
  <si>
    <t>37602418</t>
  </si>
  <si>
    <t>Парамоновское</t>
  </si>
  <si>
    <t>37602420</t>
  </si>
  <si>
    <t>Танрыкуловское</t>
  </si>
  <si>
    <t>37602430</t>
  </si>
  <si>
    <t>Шариповское</t>
  </si>
  <si>
    <t>37602442</t>
  </si>
  <si>
    <t>Юламановское</t>
  </si>
  <si>
    <t>37602446</t>
  </si>
  <si>
    <t>Ягоднинское</t>
  </si>
  <si>
    <t>37602451</t>
  </si>
  <si>
    <t>Белозерский муниципальный район</t>
  </si>
  <si>
    <t>37604000</t>
  </si>
  <si>
    <t>Баяракское</t>
  </si>
  <si>
    <t>37604404</t>
  </si>
  <si>
    <t>Белозерское</t>
  </si>
  <si>
    <t>37604408</t>
  </si>
  <si>
    <t>Боровлянское</t>
  </si>
  <si>
    <t>37604413</t>
  </si>
  <si>
    <t>Боровское</t>
  </si>
  <si>
    <t>37604417</t>
  </si>
  <si>
    <t>Вагинское</t>
  </si>
  <si>
    <t>37604422</t>
  </si>
  <si>
    <t>Зарослинское</t>
  </si>
  <si>
    <t>37604424</t>
  </si>
  <si>
    <t>Камаганское</t>
  </si>
  <si>
    <t>37604430</t>
  </si>
  <si>
    <t>Нижнетобольное</t>
  </si>
  <si>
    <t>37604442</t>
  </si>
  <si>
    <t>Новодостоваловское</t>
  </si>
  <si>
    <t>37604445</t>
  </si>
  <si>
    <t>Памятинское</t>
  </si>
  <si>
    <t>37604449</t>
  </si>
  <si>
    <t>Першинское</t>
  </si>
  <si>
    <t>37604452</t>
  </si>
  <si>
    <t>Пьянковское</t>
  </si>
  <si>
    <t>37604455</t>
  </si>
  <si>
    <t>Речкинское</t>
  </si>
  <si>
    <t>37604460</t>
  </si>
  <si>
    <t>Рычковское</t>
  </si>
  <si>
    <t>37604463</t>
  </si>
  <si>
    <t>Светлодольское</t>
  </si>
  <si>
    <t>37604466</t>
  </si>
  <si>
    <t>Скатинское</t>
  </si>
  <si>
    <t>37604470</t>
  </si>
  <si>
    <t>Скопинское</t>
  </si>
  <si>
    <t>37604475</t>
  </si>
  <si>
    <t>37604480</t>
  </si>
  <si>
    <t>Варгашинский муниципальный район</t>
  </si>
  <si>
    <t>37606000</t>
  </si>
  <si>
    <t>Верхнесуерское</t>
  </si>
  <si>
    <t>37606413</t>
  </si>
  <si>
    <t>Мостовское</t>
  </si>
  <si>
    <t>37606430</t>
  </si>
  <si>
    <t>Поселок Варгаши</t>
  </si>
  <si>
    <t>37606151</t>
  </si>
  <si>
    <t>Шастовское</t>
  </si>
  <si>
    <t>37606477</t>
  </si>
  <si>
    <t>Южный сельсовет</t>
  </si>
  <si>
    <t>37606482</t>
  </si>
  <si>
    <t>Далматовский муниципальный район</t>
  </si>
  <si>
    <t>37608000</t>
  </si>
  <si>
    <t>Белоярское</t>
  </si>
  <si>
    <t>37608404</t>
  </si>
  <si>
    <t>Верхнеярское</t>
  </si>
  <si>
    <t>37608408</t>
  </si>
  <si>
    <t>Вознесенское</t>
  </si>
  <si>
    <t>37608412</t>
  </si>
  <si>
    <t>Город Далматово</t>
  </si>
  <si>
    <t>37608101</t>
  </si>
  <si>
    <t>Затеченское</t>
  </si>
  <si>
    <t>37608415</t>
  </si>
  <si>
    <t>Ключевское</t>
  </si>
  <si>
    <t>37608420</t>
  </si>
  <si>
    <t>Крестовское</t>
  </si>
  <si>
    <t>37608426</t>
  </si>
  <si>
    <t>Кривское</t>
  </si>
  <si>
    <t>37608430</t>
  </si>
  <si>
    <t>Крутихинское</t>
  </si>
  <si>
    <t>37608434</t>
  </si>
  <si>
    <t>Лебяжское</t>
  </si>
  <si>
    <t>37608439</t>
  </si>
  <si>
    <t>Мясниковское</t>
  </si>
  <si>
    <t>37608446</t>
  </si>
  <si>
    <t>Нижнеярское</t>
  </si>
  <si>
    <t>37608450</t>
  </si>
  <si>
    <t>Новопетропавловское</t>
  </si>
  <si>
    <t>37608454</t>
  </si>
  <si>
    <t>Новосельское</t>
  </si>
  <si>
    <t>37608458</t>
  </si>
  <si>
    <t>Параткульское</t>
  </si>
  <si>
    <t>37608463</t>
  </si>
  <si>
    <t>37608467</t>
  </si>
  <si>
    <t>Песковское</t>
  </si>
  <si>
    <t>37608470</t>
  </si>
  <si>
    <t>Песчано-Колединское</t>
  </si>
  <si>
    <t>37608474</t>
  </si>
  <si>
    <t>Смирновское</t>
  </si>
  <si>
    <t>37608478</t>
  </si>
  <si>
    <t>Тамакульское</t>
  </si>
  <si>
    <t>37608482</t>
  </si>
  <si>
    <t>Уксянское</t>
  </si>
  <si>
    <t>37608485</t>
  </si>
  <si>
    <t>Уральцевское</t>
  </si>
  <si>
    <t>37608488</t>
  </si>
  <si>
    <t>Широковское</t>
  </si>
  <si>
    <t>37608491</t>
  </si>
  <si>
    <t>Звериноголовский муниципальный район</t>
  </si>
  <si>
    <t>37609000</t>
  </si>
  <si>
    <t>Бугровское</t>
  </si>
  <si>
    <t>37609406</t>
  </si>
  <si>
    <t>Звериноголовское</t>
  </si>
  <si>
    <t>37609418</t>
  </si>
  <si>
    <t>Искровское</t>
  </si>
  <si>
    <t>37609421</t>
  </si>
  <si>
    <t>Круглянское</t>
  </si>
  <si>
    <t>37609430</t>
  </si>
  <si>
    <t>Озернинское</t>
  </si>
  <si>
    <t>37609441</t>
  </si>
  <si>
    <t>Отряд-Алабугское</t>
  </si>
  <si>
    <t>37609445</t>
  </si>
  <si>
    <t>Прорывинское</t>
  </si>
  <si>
    <t>37609448</t>
  </si>
  <si>
    <t>Трудовское</t>
  </si>
  <si>
    <t>37609452</t>
  </si>
  <si>
    <t>Каргапольский муниципальный район</t>
  </si>
  <si>
    <t>37610000</t>
  </si>
  <si>
    <t>Банниковское</t>
  </si>
  <si>
    <t>37610404</t>
  </si>
  <si>
    <t>Бахаревское</t>
  </si>
  <si>
    <t>37610408</t>
  </si>
  <si>
    <t>Вяткинское</t>
  </si>
  <si>
    <t>37610416</t>
  </si>
  <si>
    <t>Долговское</t>
  </si>
  <si>
    <t>37610420</t>
  </si>
  <si>
    <t>Журавлевское</t>
  </si>
  <si>
    <t>37610427</t>
  </si>
  <si>
    <t>Зауральское</t>
  </si>
  <si>
    <t>37610429</t>
  </si>
  <si>
    <t>Майское</t>
  </si>
  <si>
    <t>37610430</t>
  </si>
  <si>
    <t>Осиновское</t>
  </si>
  <si>
    <t>37610445</t>
  </si>
  <si>
    <t>Поселок Каргаполье</t>
  </si>
  <si>
    <t>37610151</t>
  </si>
  <si>
    <t>Поселок Красный Октябрь</t>
  </si>
  <si>
    <t>37610154</t>
  </si>
  <si>
    <t>Сосновское</t>
  </si>
  <si>
    <t>37610452</t>
  </si>
  <si>
    <t>Тагильское</t>
  </si>
  <si>
    <t>37610455</t>
  </si>
  <si>
    <t>Твердышское</t>
  </si>
  <si>
    <t>37610460</t>
  </si>
  <si>
    <t>Усть-Миасское</t>
  </si>
  <si>
    <t>37610464</t>
  </si>
  <si>
    <t>Чашинское</t>
  </si>
  <si>
    <t>37610468</t>
  </si>
  <si>
    <t>Катайский муниципальный район</t>
  </si>
  <si>
    <t>37612000</t>
  </si>
  <si>
    <t>Большекасаргульское</t>
  </si>
  <si>
    <t>37612404</t>
  </si>
  <si>
    <t>37612408</t>
  </si>
  <si>
    <t>Верхнеключевское</t>
  </si>
  <si>
    <t>37612412</t>
  </si>
  <si>
    <t>Верхнепесковское</t>
  </si>
  <si>
    <t>37612416</t>
  </si>
  <si>
    <t>Верхнетеченское</t>
  </si>
  <si>
    <t>37612420</t>
  </si>
  <si>
    <t>Город Катайск</t>
  </si>
  <si>
    <t>37612101</t>
  </si>
  <si>
    <t>Ильинское</t>
  </si>
  <si>
    <t>37612428</t>
  </si>
  <si>
    <t>Никитинское</t>
  </si>
  <si>
    <t>37612440</t>
  </si>
  <si>
    <t>Петропавловское</t>
  </si>
  <si>
    <t>37612444</t>
  </si>
  <si>
    <t>Улугушское</t>
  </si>
  <si>
    <t>37612448</t>
  </si>
  <si>
    <t>Ушаковское</t>
  </si>
  <si>
    <t>37612452</t>
  </si>
  <si>
    <t>Шутинское</t>
  </si>
  <si>
    <t>37612456</t>
  </si>
  <si>
    <t>Шутихинское</t>
  </si>
  <si>
    <t>37612460</t>
  </si>
  <si>
    <t>Кетовский муниципальный район</t>
  </si>
  <si>
    <t>37614000</t>
  </si>
  <si>
    <t>Барабинское</t>
  </si>
  <si>
    <t>37614404</t>
  </si>
  <si>
    <t>Большечаусовское</t>
  </si>
  <si>
    <t>37614408</t>
  </si>
  <si>
    <t>Введенское</t>
  </si>
  <si>
    <t>37614412</t>
  </si>
  <si>
    <t>Железнодорожное</t>
  </si>
  <si>
    <t>37614420</t>
  </si>
  <si>
    <t>Иковское</t>
  </si>
  <si>
    <t>37614424</t>
  </si>
  <si>
    <t>Каширинское</t>
  </si>
  <si>
    <t>37614428</t>
  </si>
  <si>
    <t>Кетовское</t>
  </si>
  <si>
    <t>37614432</t>
  </si>
  <si>
    <t>Колесниковское</t>
  </si>
  <si>
    <t>37614436</t>
  </si>
  <si>
    <t>Колташевское</t>
  </si>
  <si>
    <t>37614440</t>
  </si>
  <si>
    <t>Лесниковское</t>
  </si>
  <si>
    <t>37614444</t>
  </si>
  <si>
    <t>Марковское</t>
  </si>
  <si>
    <t>37614446</t>
  </si>
  <si>
    <t>Менщиковское</t>
  </si>
  <si>
    <t>37614448</t>
  </si>
  <si>
    <t>Митинское</t>
  </si>
  <si>
    <t>37614452</t>
  </si>
  <si>
    <t>Новосидоровское</t>
  </si>
  <si>
    <t>37614453</t>
  </si>
  <si>
    <t>Падеринское</t>
  </si>
  <si>
    <t>37614456</t>
  </si>
  <si>
    <t>Пименовское</t>
  </si>
  <si>
    <t>37614460</t>
  </si>
  <si>
    <t>Просветское</t>
  </si>
  <si>
    <t>37614464</t>
  </si>
  <si>
    <t>Раковское</t>
  </si>
  <si>
    <t>37614468</t>
  </si>
  <si>
    <t>Садовское</t>
  </si>
  <si>
    <t>37614472</t>
  </si>
  <si>
    <t>Светлополянское</t>
  </si>
  <si>
    <t>37614473</t>
  </si>
  <si>
    <t>Становское</t>
  </si>
  <si>
    <t>37614475</t>
  </si>
  <si>
    <t>Старопросветское</t>
  </si>
  <si>
    <t>37614474</t>
  </si>
  <si>
    <t>Сычевское</t>
  </si>
  <si>
    <t>37614476</t>
  </si>
  <si>
    <t>Чесноковское</t>
  </si>
  <si>
    <t>37614480</t>
  </si>
  <si>
    <t>Шмаковское</t>
  </si>
  <si>
    <t>37614484</t>
  </si>
  <si>
    <t>Куртамышский муниципальный район</t>
  </si>
  <si>
    <t>37616000</t>
  </si>
  <si>
    <t>Белоноговское</t>
  </si>
  <si>
    <t>37616402</t>
  </si>
  <si>
    <t>Верхневское</t>
  </si>
  <si>
    <t>37616410</t>
  </si>
  <si>
    <t>Город Куртамыш</t>
  </si>
  <si>
    <t>37616101</t>
  </si>
  <si>
    <t>37616412</t>
  </si>
  <si>
    <t>Жуковское</t>
  </si>
  <si>
    <t>37616416</t>
  </si>
  <si>
    <t>Закомалдинское</t>
  </si>
  <si>
    <t>37616418</t>
  </si>
  <si>
    <t>37616424</t>
  </si>
  <si>
    <t>Камышинское</t>
  </si>
  <si>
    <t>37616430</t>
  </si>
  <si>
    <t>Костылевское</t>
  </si>
  <si>
    <t>37616432</t>
  </si>
  <si>
    <t>Косулинское</t>
  </si>
  <si>
    <t>37616436</t>
  </si>
  <si>
    <t>Нижневское</t>
  </si>
  <si>
    <t>37616444</t>
  </si>
  <si>
    <t>Обанинское</t>
  </si>
  <si>
    <t>37616448</t>
  </si>
  <si>
    <t>Пепелинское</t>
  </si>
  <si>
    <t>37616451</t>
  </si>
  <si>
    <t>Песьянское</t>
  </si>
  <si>
    <t>37616452</t>
  </si>
  <si>
    <t>Пушкинское</t>
  </si>
  <si>
    <t>37616460</t>
  </si>
  <si>
    <t>Советское</t>
  </si>
  <si>
    <t>37616464</t>
  </si>
  <si>
    <t>Макушинский</t>
  </si>
  <si>
    <t>37520000</t>
  </si>
  <si>
    <t>Мишкинский муниципальный район</t>
  </si>
  <si>
    <t>37622000</t>
  </si>
  <si>
    <t>Варлаковское</t>
  </si>
  <si>
    <t>37622404</t>
  </si>
  <si>
    <t>37622408</t>
  </si>
  <si>
    <t>Восходское</t>
  </si>
  <si>
    <t>37622412</t>
  </si>
  <si>
    <t>Гладышевское</t>
  </si>
  <si>
    <t>37622416</t>
  </si>
  <si>
    <t>Дубровинское</t>
  </si>
  <si>
    <t>37622420</t>
  </si>
  <si>
    <t>Кировское</t>
  </si>
  <si>
    <t>37622426</t>
  </si>
  <si>
    <t>Коровинское</t>
  </si>
  <si>
    <t>37622430</t>
  </si>
  <si>
    <t>Краснознаменское</t>
  </si>
  <si>
    <t>37622434</t>
  </si>
  <si>
    <t>Купайское</t>
  </si>
  <si>
    <t>37622440</t>
  </si>
  <si>
    <t>Маслинское</t>
  </si>
  <si>
    <t>37622444</t>
  </si>
  <si>
    <t>Мыркайское</t>
  </si>
  <si>
    <t>37622448</t>
  </si>
  <si>
    <t>Новопесковское</t>
  </si>
  <si>
    <t>37622452</t>
  </si>
  <si>
    <t>Островнинское</t>
  </si>
  <si>
    <t>37622456</t>
  </si>
  <si>
    <t>Первомайское</t>
  </si>
  <si>
    <t>37622460</t>
  </si>
  <si>
    <t>Поселок Мишкино</t>
  </si>
  <si>
    <t>37622151</t>
  </si>
  <si>
    <t>Рождественское</t>
  </si>
  <si>
    <t>37622468</t>
  </si>
  <si>
    <t>Шаламовское</t>
  </si>
  <si>
    <t>37622472</t>
  </si>
  <si>
    <t>Мокроусовский муниципальный район</t>
  </si>
  <si>
    <t>37624000</t>
  </si>
  <si>
    <t>Куртанское</t>
  </si>
  <si>
    <t>37624412</t>
  </si>
  <si>
    <t>Лапушинское</t>
  </si>
  <si>
    <t>37624416</t>
  </si>
  <si>
    <t>Лопаревское</t>
  </si>
  <si>
    <t>37624420</t>
  </si>
  <si>
    <t>Маломостовское</t>
  </si>
  <si>
    <t>37624424</t>
  </si>
  <si>
    <t>Михайловское</t>
  </si>
  <si>
    <t>37624426</t>
  </si>
  <si>
    <t>Мокроусовское</t>
  </si>
  <si>
    <t>37624428</t>
  </si>
  <si>
    <t>Рассветское</t>
  </si>
  <si>
    <t>37624436</t>
  </si>
  <si>
    <t>Семискульское</t>
  </si>
  <si>
    <t>37624440</t>
  </si>
  <si>
    <t>Старопершинское</t>
  </si>
  <si>
    <t>37624442</t>
  </si>
  <si>
    <t>Сунгуровское</t>
  </si>
  <si>
    <t>37624443</t>
  </si>
  <si>
    <t>Травнинское</t>
  </si>
  <si>
    <t>37624444</t>
  </si>
  <si>
    <t>Уваровское</t>
  </si>
  <si>
    <t>37624448</t>
  </si>
  <si>
    <t>Утичевское</t>
  </si>
  <si>
    <t>37624452</t>
  </si>
  <si>
    <t>Шелеповское</t>
  </si>
  <si>
    <t>37624456</t>
  </si>
  <si>
    <t>Щигровское</t>
  </si>
  <si>
    <t>37624460</t>
  </si>
  <si>
    <t>Петуховский муниципальный район</t>
  </si>
  <si>
    <t>37626000</t>
  </si>
  <si>
    <t>Актабанское</t>
  </si>
  <si>
    <t>37626404</t>
  </si>
  <si>
    <t>Большегусиновское</t>
  </si>
  <si>
    <t>37626408</t>
  </si>
  <si>
    <t>Город Петухово</t>
  </si>
  <si>
    <t>37626101</t>
  </si>
  <si>
    <t>Жидковское</t>
  </si>
  <si>
    <t>37626416</t>
  </si>
  <si>
    <t>Зотинское</t>
  </si>
  <si>
    <t>37626420</t>
  </si>
  <si>
    <t>Курортное</t>
  </si>
  <si>
    <t>37626422</t>
  </si>
  <si>
    <t>Матасинское</t>
  </si>
  <si>
    <t>37626423</t>
  </si>
  <si>
    <t>Новоберезовское</t>
  </si>
  <si>
    <t>37626424</t>
  </si>
  <si>
    <t>Новогеоргиевское</t>
  </si>
  <si>
    <t>37626428</t>
  </si>
  <si>
    <t>Новоильинское</t>
  </si>
  <si>
    <t>37626430</t>
  </si>
  <si>
    <t>Октябрьское</t>
  </si>
  <si>
    <t>37626432</t>
  </si>
  <si>
    <t>Пашковское</t>
  </si>
  <si>
    <t>37626436</t>
  </si>
  <si>
    <t>Петуховское</t>
  </si>
  <si>
    <t>37626440</t>
  </si>
  <si>
    <t>Приютинское</t>
  </si>
  <si>
    <t>37626444</t>
  </si>
  <si>
    <t>Рынковское</t>
  </si>
  <si>
    <t>37626448</t>
  </si>
  <si>
    <t>Стрелецкое</t>
  </si>
  <si>
    <t>37626452</t>
  </si>
  <si>
    <t>Половинский муниципальный район</t>
  </si>
  <si>
    <t>37628000</t>
  </si>
  <si>
    <t>Байдарское</t>
  </si>
  <si>
    <t>37628406</t>
  </si>
  <si>
    <t>Башкирское</t>
  </si>
  <si>
    <t>37628408</t>
  </si>
  <si>
    <t>Булдакское</t>
  </si>
  <si>
    <t>37628412</t>
  </si>
  <si>
    <t>Васильевское</t>
  </si>
  <si>
    <t>37628416</t>
  </si>
  <si>
    <t>Воскресенское</t>
  </si>
  <si>
    <t>37628418</t>
  </si>
  <si>
    <t>Пищальское</t>
  </si>
  <si>
    <t>37628424</t>
  </si>
  <si>
    <t>Половинское</t>
  </si>
  <si>
    <t>37628428</t>
  </si>
  <si>
    <t>Сумкинское</t>
  </si>
  <si>
    <t>37628432</t>
  </si>
  <si>
    <t>Сухменское</t>
  </si>
  <si>
    <t>37628436</t>
  </si>
  <si>
    <t>Яровинское</t>
  </si>
  <si>
    <t>37628440</t>
  </si>
  <si>
    <t>Притобольный муниципальный район</t>
  </si>
  <si>
    <t>37630000</t>
  </si>
  <si>
    <t>Березовское</t>
  </si>
  <si>
    <t>37630404</t>
  </si>
  <si>
    <t>37630408</t>
  </si>
  <si>
    <t>Гладковское</t>
  </si>
  <si>
    <t>37630412</t>
  </si>
  <si>
    <t>Глядянское</t>
  </si>
  <si>
    <t>37630416</t>
  </si>
  <si>
    <t>Давыдовское</t>
  </si>
  <si>
    <t>37630420</t>
  </si>
  <si>
    <t>Межборное</t>
  </si>
  <si>
    <t>37630433</t>
  </si>
  <si>
    <t>Нагорское</t>
  </si>
  <si>
    <t>37630434</t>
  </si>
  <si>
    <t>Обуховское</t>
  </si>
  <si>
    <t>37630436</t>
  </si>
  <si>
    <t>Плотниковское</t>
  </si>
  <si>
    <t>37630444</t>
  </si>
  <si>
    <t>Раскатихинское</t>
  </si>
  <si>
    <t>37630450</t>
  </si>
  <si>
    <t>Чернавское</t>
  </si>
  <si>
    <t>37630456</t>
  </si>
  <si>
    <t>Ялымское</t>
  </si>
  <si>
    <t>37630460</t>
  </si>
  <si>
    <t>Сафакулевский муниципальный район</t>
  </si>
  <si>
    <t>37632000</t>
  </si>
  <si>
    <t>Аджитаровское</t>
  </si>
  <si>
    <t>37632404</t>
  </si>
  <si>
    <t>37632408</t>
  </si>
  <si>
    <t>37632412</t>
  </si>
  <si>
    <t>Карасевское</t>
  </si>
  <si>
    <t>37632416</t>
  </si>
  <si>
    <t>Мансуровское</t>
  </si>
  <si>
    <t>37632418</t>
  </si>
  <si>
    <t>Мартыновское</t>
  </si>
  <si>
    <t>37632420</t>
  </si>
  <si>
    <t>Надеждинское</t>
  </si>
  <si>
    <t>37632422</t>
  </si>
  <si>
    <t>Сарт-Абдрашевское</t>
  </si>
  <si>
    <t>37632424</t>
  </si>
  <si>
    <t>Сафакулевское</t>
  </si>
  <si>
    <t>37632428</t>
  </si>
  <si>
    <t>Субботинское</t>
  </si>
  <si>
    <t>37632430</t>
  </si>
  <si>
    <t>Сулеймановское</t>
  </si>
  <si>
    <t>37632432</t>
  </si>
  <si>
    <t>Сулюклинское</t>
  </si>
  <si>
    <t>37632436</t>
  </si>
  <si>
    <t>Яланское</t>
  </si>
  <si>
    <t>37632440</t>
  </si>
  <si>
    <t>Целинный муниципальный район</t>
  </si>
  <si>
    <t>37634000</t>
  </si>
  <si>
    <t>Васькинское</t>
  </si>
  <si>
    <t>37634404</t>
  </si>
  <si>
    <t>37634408</t>
  </si>
  <si>
    <t>Дулинское</t>
  </si>
  <si>
    <t>37634410</t>
  </si>
  <si>
    <t>Заманилкинское</t>
  </si>
  <si>
    <t>37634412</t>
  </si>
  <si>
    <t>37634414</t>
  </si>
  <si>
    <t>Казак-Кочердыкское</t>
  </si>
  <si>
    <t>37634416</t>
  </si>
  <si>
    <t>Кислянское</t>
  </si>
  <si>
    <t>37634420</t>
  </si>
  <si>
    <t>Косолаповское</t>
  </si>
  <si>
    <t>37634424</t>
  </si>
  <si>
    <t>Луговское</t>
  </si>
  <si>
    <t>37634428</t>
  </si>
  <si>
    <t>Матвеевское</t>
  </si>
  <si>
    <t>37634432</t>
  </si>
  <si>
    <t>37634436</t>
  </si>
  <si>
    <t>Рачеевское</t>
  </si>
  <si>
    <t>37634440</t>
  </si>
  <si>
    <t>Сетовское</t>
  </si>
  <si>
    <t>37634444</t>
  </si>
  <si>
    <t>37634445</t>
  </si>
  <si>
    <t>Трехозерское</t>
  </si>
  <si>
    <t>37634446</t>
  </si>
  <si>
    <t>Усть-Уйское</t>
  </si>
  <si>
    <t>37634448</t>
  </si>
  <si>
    <t>Фроловское</t>
  </si>
  <si>
    <t>37634452</t>
  </si>
  <si>
    <t>Целинное</t>
  </si>
  <si>
    <t>37634456</t>
  </si>
  <si>
    <t>Южное</t>
  </si>
  <si>
    <t>37634460</t>
  </si>
  <si>
    <t>Частоозерский муниципальный район</t>
  </si>
  <si>
    <t>37636000</t>
  </si>
  <si>
    <t>Беляковское</t>
  </si>
  <si>
    <t>37636404</t>
  </si>
  <si>
    <t>Бутыринское</t>
  </si>
  <si>
    <t>37636408</t>
  </si>
  <si>
    <t>Восточное</t>
  </si>
  <si>
    <t>37636412</t>
  </si>
  <si>
    <t>37636416</t>
  </si>
  <si>
    <t>Новотроицкое</t>
  </si>
  <si>
    <t>37636420</t>
  </si>
  <si>
    <t>Сивковское</t>
  </si>
  <si>
    <t>37636424</t>
  </si>
  <si>
    <t>Частоозерское</t>
  </si>
  <si>
    <t>37636428</t>
  </si>
  <si>
    <t>Шадринский муниципальный район</t>
  </si>
  <si>
    <t>37638000</t>
  </si>
  <si>
    <t>Байракское</t>
  </si>
  <si>
    <t>37638403</t>
  </si>
  <si>
    <t>Батуринское</t>
  </si>
  <si>
    <t>37638405</t>
  </si>
  <si>
    <t>Борчаниновское</t>
  </si>
  <si>
    <t>37638406</t>
  </si>
  <si>
    <t>Верхнеполевское</t>
  </si>
  <si>
    <t>37638464</t>
  </si>
  <si>
    <t>Верхозинское</t>
  </si>
  <si>
    <t>37638408</t>
  </si>
  <si>
    <t>Ганинское</t>
  </si>
  <si>
    <t>37638414</t>
  </si>
  <si>
    <t>Глубокинское</t>
  </si>
  <si>
    <t>37638417</t>
  </si>
  <si>
    <t>Деминское</t>
  </si>
  <si>
    <t>37638420</t>
  </si>
  <si>
    <t>Зеленоборское</t>
  </si>
  <si>
    <t>37638469</t>
  </si>
  <si>
    <t>Ильтяковское</t>
  </si>
  <si>
    <t>37638424</t>
  </si>
  <si>
    <t>Ичкинское</t>
  </si>
  <si>
    <t>37638426</t>
  </si>
  <si>
    <t>Канашское</t>
  </si>
  <si>
    <t>37638432</t>
  </si>
  <si>
    <t>37638434</t>
  </si>
  <si>
    <t>Коврижское</t>
  </si>
  <si>
    <t>37638435</t>
  </si>
  <si>
    <t>Краснозвездинское</t>
  </si>
  <si>
    <t>37638437</t>
  </si>
  <si>
    <t>Красномыльское</t>
  </si>
  <si>
    <t>37638438</t>
  </si>
  <si>
    <t>Краснонивинское</t>
  </si>
  <si>
    <t>37638440</t>
  </si>
  <si>
    <t>Мальцевское</t>
  </si>
  <si>
    <t>37638445</t>
  </si>
  <si>
    <t>Маслянское</t>
  </si>
  <si>
    <t>37638446</t>
  </si>
  <si>
    <t>Мингалевское</t>
  </si>
  <si>
    <t>37638449</t>
  </si>
  <si>
    <t>Мыльниковское</t>
  </si>
  <si>
    <t>37638452</t>
  </si>
  <si>
    <t>Неонилинское</t>
  </si>
  <si>
    <t>37638455</t>
  </si>
  <si>
    <t>Нижнеполевское</t>
  </si>
  <si>
    <t>37638458</t>
  </si>
  <si>
    <t>Ольховское</t>
  </si>
  <si>
    <t>37638461</t>
  </si>
  <si>
    <t>Песчанотаволжанское</t>
  </si>
  <si>
    <t>37638467</t>
  </si>
  <si>
    <t>Погорельское</t>
  </si>
  <si>
    <t>37638475</t>
  </si>
  <si>
    <t>Понькинское</t>
  </si>
  <si>
    <t>37638477</t>
  </si>
  <si>
    <t>37638480</t>
  </si>
  <si>
    <t>Сухринское</t>
  </si>
  <si>
    <t>37638483</t>
  </si>
  <si>
    <t>Тарасовское</t>
  </si>
  <si>
    <t>37638486</t>
  </si>
  <si>
    <t>Тюленевское</t>
  </si>
  <si>
    <t>37638411</t>
  </si>
  <si>
    <t>Черемисское</t>
  </si>
  <si>
    <t>37638489</t>
  </si>
  <si>
    <t>Чистопрудненское</t>
  </si>
  <si>
    <t>37638492</t>
  </si>
  <si>
    <t>Юлдусское</t>
  </si>
  <si>
    <t>37638495</t>
  </si>
  <si>
    <t>Шатровский муниципальный район</t>
  </si>
  <si>
    <t>37640000</t>
  </si>
  <si>
    <t>Бариновское</t>
  </si>
  <si>
    <t>37640404</t>
  </si>
  <si>
    <t>Дальнекубасовское</t>
  </si>
  <si>
    <t>37640412</t>
  </si>
  <si>
    <t>Изъедугинское</t>
  </si>
  <si>
    <t>37640416</t>
  </si>
  <si>
    <t>Камышевское</t>
  </si>
  <si>
    <t>37640424</t>
  </si>
  <si>
    <t>Кодское</t>
  </si>
  <si>
    <t>37640428</t>
  </si>
  <si>
    <t>Кондинское</t>
  </si>
  <si>
    <t>37640432</t>
  </si>
  <si>
    <t>Кызылбаевское</t>
  </si>
  <si>
    <t>37640436</t>
  </si>
  <si>
    <t>Мехонское</t>
  </si>
  <si>
    <t>37640440</t>
  </si>
  <si>
    <t>37640444</t>
  </si>
  <si>
    <t>Самохваловское</t>
  </si>
  <si>
    <t>37640452</t>
  </si>
  <si>
    <t>Спицынское</t>
  </si>
  <si>
    <t>37640456</t>
  </si>
  <si>
    <t>Терсюкское</t>
  </si>
  <si>
    <t>37640460</t>
  </si>
  <si>
    <t>Шатровское</t>
  </si>
  <si>
    <t>37640464</t>
  </si>
  <si>
    <t>Шумихинский</t>
  </si>
  <si>
    <t>37542000</t>
  </si>
  <si>
    <t>Щучанский муниципальный район</t>
  </si>
  <si>
    <t>37644000</t>
  </si>
  <si>
    <t>37644404</t>
  </si>
  <si>
    <t>Варгановское</t>
  </si>
  <si>
    <t>37644412</t>
  </si>
  <si>
    <t>Город Щучье</t>
  </si>
  <si>
    <t>37644101</t>
  </si>
  <si>
    <t>Зайковское</t>
  </si>
  <si>
    <t>37644408</t>
  </si>
  <si>
    <t>Каясанское</t>
  </si>
  <si>
    <t>37644416</t>
  </si>
  <si>
    <t>Майковское</t>
  </si>
  <si>
    <t>37644420</t>
  </si>
  <si>
    <t>Медведское</t>
  </si>
  <si>
    <t>37644422</t>
  </si>
  <si>
    <t>Николаевское</t>
  </si>
  <si>
    <t>37644424</t>
  </si>
  <si>
    <t>Нифанское</t>
  </si>
  <si>
    <t>37644428</t>
  </si>
  <si>
    <t>Песчанское</t>
  </si>
  <si>
    <t>37644432</t>
  </si>
  <si>
    <t>Петровское</t>
  </si>
  <si>
    <t>37644436</t>
  </si>
  <si>
    <t>Пивкинское</t>
  </si>
  <si>
    <t>37644438</t>
  </si>
  <si>
    <t>Пуктышское</t>
  </si>
  <si>
    <t>37644440</t>
  </si>
  <si>
    <t>Сухоборское</t>
  </si>
  <si>
    <t>37644444</t>
  </si>
  <si>
    <t>Чистовское</t>
  </si>
  <si>
    <t>37644448</t>
  </si>
  <si>
    <t>Чумлякское</t>
  </si>
  <si>
    <t>37644452</t>
  </si>
  <si>
    <t>Юргамышский муниципальный район</t>
  </si>
  <si>
    <t>37646000</t>
  </si>
  <si>
    <t>Вилкинское</t>
  </si>
  <si>
    <t>37646404</t>
  </si>
  <si>
    <t>Гагарьевское</t>
  </si>
  <si>
    <t>37646408</t>
  </si>
  <si>
    <t>Гороховское</t>
  </si>
  <si>
    <t>37646412</t>
  </si>
  <si>
    <t>Карасинское</t>
  </si>
  <si>
    <t>37646416</t>
  </si>
  <si>
    <t>Кипельское</t>
  </si>
  <si>
    <t>37646420</t>
  </si>
  <si>
    <t>37646424</t>
  </si>
  <si>
    <t>Красноуральское</t>
  </si>
  <si>
    <t>37646428</t>
  </si>
  <si>
    <t>Островское</t>
  </si>
  <si>
    <t>37646436</t>
  </si>
  <si>
    <t>37646438</t>
  </si>
  <si>
    <t>Поселок Юргамыш</t>
  </si>
  <si>
    <t>37646151</t>
  </si>
  <si>
    <t>Скоблинское</t>
  </si>
  <si>
    <t>37646440</t>
  </si>
  <si>
    <t>Чинеевское</t>
  </si>
  <si>
    <t>37646444</t>
  </si>
  <si>
    <t>город Курган</t>
  </si>
  <si>
    <t>37701000</t>
  </si>
  <si>
    <t>город Шадринск</t>
  </si>
  <si>
    <t>37705000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</si>
  <si>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</si>
  <si>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</si>
  <si>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</si>
  <si>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</si>
  <si>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</si>
  <si>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</si>
  <si>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</si>
  <si>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</si>
  <si>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</si>
  <si>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</si>
  <si>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</si>
  <si>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</si>
  <si>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</si>
  <si>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</si>
  <si>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</si>
  <si>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</si>
  <si>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</si>
  <si>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450201001</t>
  </si>
  <si>
    <t>ООО "ШАДРИНСКИЕ ТЕПЛОВЫЕ СЕТИ"</t>
  </si>
  <si>
    <t>4502031909</t>
  </si>
  <si>
    <t>13.12.2021 17:50:11</t>
  </si>
  <si>
    <t>Лебяжьевский муниципальный округ</t>
  </si>
  <si>
    <t>37518000</t>
  </si>
  <si>
    <t>Филимонов Евгений Михайлович</t>
  </si>
  <si>
    <t>Генеральный директор</t>
  </si>
  <si>
    <t>8 (3525) 36-74-27</t>
  </si>
  <si>
    <t xml:space="preserve">shts@shts-shadr.ru  </t>
  </si>
  <si>
    <t>Департамент государственного регулирования цен и тарифов Курганской области</t>
  </si>
  <si>
    <t>07.12.2021</t>
  </si>
  <si>
    <t>51-10</t>
  </si>
  <si>
    <t>www.pravo.gov.ru</t>
  </si>
  <si>
    <t>Россия, Курганская обл., 641875, г. Шадринск,  ул. Автомобилистов,  26,  оф. 1</t>
  </si>
  <si>
    <t>О</t>
  </si>
  <si>
    <t>город Шадринск, город Шадринск (37705000);</t>
  </si>
  <si>
    <t>Плата за подключение (технологическое присоединение) объектов заявителей при наличии технической возможности подключения к системе теплоснабжения Общества с ограниченной ответственностью "Шадринские тепловые сети" (г. Шадринск) на 2022 год</t>
  </si>
  <si>
    <t>Перечень и формы документов, представляемых одновременно с заявкой на подключение к системе теплоснабжения и /или ГВС</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</si>
  <si>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</si>
  <si>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https://portal.eias.ru/Portal/DownloadPage.aspx?type=12&amp;guid=d6bffec8-f1af-4e55-ac00-aec1a90ebdc6</t>
  </si>
  <si>
    <t>shts@shts-shadr.ru</t>
  </si>
  <si>
    <t>https://portal.eias.ru/Portal/DownloadPage.aspx?type=12&amp;guid=1e822702-6b68-4bf6-971b-8535658d032b</t>
  </si>
  <si>
    <t>https://portal.eias.ru/Portal/DownloadPage.aspx?type=12&amp;guid=50ed4ca9-3640-4ec4-91e2-e1db08cde23f</t>
  </si>
  <si>
    <t>(35253) 6-74-27</t>
  </si>
  <si>
    <t>641870, г. Шадринск, ул. Автомобилистов, д. 26</t>
  </si>
  <si>
    <t>c 08:00 до 17:00</t>
  </si>
  <si>
    <t>в будние дни</t>
  </si>
  <si>
    <t>в будние дни: c 08:00 до 17:00</t>
  </si>
  <si>
    <t>-</t>
  </si>
  <si>
    <t>https://portal.eias.ru/Portal/DownloadPage.aspx?type=12&amp;guid=c858c74a-0bf6-4445-8edd-0ddf9a8d107a</t>
  </si>
  <si>
    <t>Добавить подключаемую тепловую нагрузку</t>
  </si>
  <si>
    <t>В шаблоне FAS.JKH.OPEN.INFO.PRICE.WARM(v1.0.2) можно выбрать из выпадающего списка:
- не превышает 0,1 Гкал/ч
- более 0,1 Гкал/ч и не превышает 1,5 Гкал/ч
- превышает 1,5 Гкал/ч при наличии технической возможности подключения
- превышает 1,5 Гкал/ч при отсутствии технической возможности подключения.</t>
  </si>
  <si>
    <t>Плата за подключение может дифференцироваться:
исходя из величины подключаемой нагрузки по диапазонам диаметров тепловых сетей: до 250 мм, 251 - 400 мм, 401 - 550 мм, 551 - 700 мм, 701 мм и выше;
по типу прокладки тепловых сетей: подземная (канальная и бесканальная) или надземная (наземная).</t>
  </si>
  <si>
    <t>В соответствии с приказом ФАС России от 21.12.2020 N 1237/20, плата за подключение органом регулирования утверждается:
1) на расчетный период регулирования плата за подключение в расчете на единицу мощности подключаемой тепловой нагрузки в случае наличия технической возможности подключения;
2) плата за подключение в индивидуальном порядке при отсутствии технической возможности подключения (в тыс. руб.).</t>
  </si>
  <si>
    <t>В ячейке диаметр тепловых сетей указаны параметры 50 - 250 мм</t>
  </si>
  <si>
    <t>Учитывая изложенное, в целях заполнения Формы 4.2.4 шаблона FAS.JKH.OPEN.INFO.PRICE.WARM(v1.0.2), в ячейке "Подключаемая тепловая нагрузка" указаны параметры: - не превышает 0,1 Гкал/ч - для отражения расходов на проведение мероприятий по подключению заявителей (П1);
- более 0,1 Гкал/ч и не превышает 1,5 Гкал/ч  - для расходов на создание (реконструкцию) тепловых сетей (П2.1).</t>
  </si>
  <si>
    <t>Также в шаблоне FAS.JKH.OPEN.INFO.PRICE.WARM(v1.0.2) нет возможности выбрать отдельно расходы на проведение мероприятий по подключению заявителей (П1)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</si>
</sst>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38">
    <xf numFmtId="49" fontId="0" fillId="0" borderId="0" applyBorder="0">
      <alignment vertical="top"/>
    </xf>
    <xf numFmtId="0" fontId="8" fillId="0" borderId="0"/>
    <xf numFmtId="170" fontId="8" fillId="0" borderId="0"/>
    <xf numFmtId="0" fontId="44" fillId="0" borderId="0"/>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38" fontId="35" fillId="0" borderId="0">
      <alignment vertical="top"/>
    </xf>
    <xf numFmtId="168" fontId="9" fillId="0" borderId="0" applyFont="0" applyFill="0" applyBorder="0" applyAlignment="0" applyProtection="0"/>
    <xf numFmtId="172" fontId="11" fillId="2" borderId="0">
      <protection locked="0"/>
    </xf>
    <xf numFmtId="0" fontId="20" fillId="0" borderId="0" applyFill="0" applyBorder="0" applyProtection="0">
      <alignment vertical="center"/>
    </xf>
    <xf numFmtId="169" fontId="11" fillId="2" borderId="0">
      <protection locked="0"/>
    </xf>
    <xf numFmtId="173" fontId="11" fillId="2" borderId="0">
      <protection locked="0"/>
    </xf>
    <xf numFmtId="0" fontId="21" fillId="0" borderId="0" applyNumberFormat="0" applyFill="0" applyBorder="0" applyAlignment="0" applyProtection="0">
      <alignment vertical="top"/>
      <protection locked="0"/>
    </xf>
    <xf numFmtId="0" fontId="23" fillId="3" borderId="1" applyNumberFormat="0" applyAlignment="0"/>
    <xf numFmtId="0" fontId="22"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0" fillId="0" borderId="0" applyFill="0" applyBorder="0" applyProtection="0">
      <alignment vertical="center"/>
    </xf>
    <xf numFmtId="0" fontId="20" fillId="0" borderId="0" applyFill="0" applyBorder="0" applyProtection="0">
      <alignment vertical="center"/>
    </xf>
    <xf numFmtId="49" fontId="43" fillId="4" borderId="2" applyNumberFormat="0">
      <alignment horizontal="center" vertical="center"/>
    </xf>
    <xf numFmtId="0" fontId="18" fillId="5" borderId="1" applyNumberFormat="0" applyAlignment="0" applyProtection="0"/>
    <xf numFmtId="0" fontId="7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2"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26" fillId="0" borderId="0"/>
    <xf numFmtId="0" fontId="76" fillId="0" borderId="0"/>
    <xf numFmtId="0" fontId="77" fillId="0" borderId="0"/>
    <xf numFmtId="0" fontId="7" fillId="0" borderId="0"/>
    <xf numFmtId="0" fontId="42" fillId="6" borderId="0" applyNumberFormat="0" applyBorder="0" applyAlignment="0">
      <alignment horizontal="left" vertical="center"/>
    </xf>
    <xf numFmtId="49" fontId="11" fillId="0" borderId="0" applyBorder="0">
      <alignment vertical="top"/>
    </xf>
    <xf numFmtId="49" fontId="42" fillId="0" borderId="0" applyBorder="0">
      <alignment vertical="top"/>
    </xf>
    <xf numFmtId="49" fontId="11" fillId="6" borderId="0" applyBorder="0">
      <alignment vertical="top"/>
    </xf>
    <xf numFmtId="49" fontId="39" fillId="7" borderId="0" applyBorder="0">
      <alignment vertical="top"/>
    </xf>
    <xf numFmtId="0" fontId="7" fillId="0" borderId="0"/>
    <xf numFmtId="49" fontId="11" fillId="0" borderId="0" applyBorder="0">
      <alignment vertical="top"/>
    </xf>
    <xf numFmtId="0" fontId="26" fillId="0" borderId="0"/>
    <xf numFmtId="49" fontId="11" fillId="0" borderId="0" applyBorder="0">
      <alignment vertical="top"/>
    </xf>
    <xf numFmtId="0" fontId="7" fillId="0" borderId="0"/>
    <xf numFmtId="49" fontId="11" fillId="0" borderId="0" applyBorder="0">
      <alignment vertical="top"/>
    </xf>
    <xf numFmtId="0" fontId="7" fillId="0" borderId="0"/>
    <xf numFmtId="0" fontId="11" fillId="0" borderId="0">
      <alignment horizontal="left" vertical="center"/>
    </xf>
    <xf numFmtId="0" fontId="7" fillId="0" borderId="0"/>
    <xf numFmtId="0" fontId="7" fillId="0" borderId="0"/>
    <xf numFmtId="0" fontId="26" fillId="0" borderId="0"/>
    <xf numFmtId="0" fontId="93" fillId="0" borderId="0" applyNumberFormat="0" applyFill="0" applyBorder="0" applyAlignment="0" applyProtection="0"/>
    <xf numFmtId="0" fontId="94" fillId="0" borderId="36" applyNumberFormat="0" applyFill="0" applyAlignment="0" applyProtection="0"/>
    <xf numFmtId="0" fontId="95" fillId="0" borderId="37" applyNumberFormat="0" applyFill="0" applyAlignment="0" applyProtection="0"/>
    <xf numFmtId="0" fontId="96" fillId="0" borderId="38" applyNumberFormat="0" applyFill="0" applyAlignment="0" applyProtection="0"/>
    <xf numFmtId="0" fontId="96" fillId="0" borderId="0" applyNumberFormat="0" applyFill="0" applyBorder="0" applyAlignment="0" applyProtection="0"/>
    <xf numFmtId="0" fontId="97" fillId="15" borderId="0" applyNumberFormat="0" applyBorder="0" applyAlignment="0" applyProtection="0"/>
    <xf numFmtId="0" fontId="98" fillId="16" borderId="0" applyNumberFormat="0" applyBorder="0" applyAlignment="0" applyProtection="0"/>
    <xf numFmtId="0" fontId="99" fillId="17" borderId="0" applyNumberFormat="0" applyBorder="0" applyAlignment="0" applyProtection="0"/>
    <xf numFmtId="0" fontId="100" fillId="18" borderId="39" applyNumberFormat="0" applyAlignment="0" applyProtection="0"/>
    <xf numFmtId="0" fontId="101" fillId="18" borderId="40" applyNumberFormat="0" applyAlignment="0" applyProtection="0"/>
    <xf numFmtId="0" fontId="102" fillId="0" borderId="41" applyNumberFormat="0" applyFill="0" applyAlignment="0" applyProtection="0"/>
    <xf numFmtId="0" fontId="103" fillId="19" borderId="42" applyNumberFormat="0" applyAlignment="0" applyProtection="0"/>
    <xf numFmtId="0" fontId="104" fillId="0" borderId="0" applyNumberFormat="0" applyFill="0" applyBorder="0" applyAlignment="0" applyProtection="0"/>
    <xf numFmtId="0" fontId="42" fillId="20" borderId="43" applyNumberFormat="0" applyFont="0" applyAlignment="0" applyProtection="0"/>
    <xf numFmtId="0" fontId="105" fillId="0" borderId="0" applyNumberFormat="0" applyFill="0" applyBorder="0" applyAlignment="0" applyProtection="0"/>
    <xf numFmtId="0" fontId="106" fillId="0" borderId="44" applyNumberFormat="0" applyFill="0" applyAlignment="0" applyProtection="0"/>
    <xf numFmtId="0" fontId="107"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107" fillId="32" borderId="0" applyNumberFormat="0" applyBorder="0" applyAlignment="0" applyProtection="0"/>
    <xf numFmtId="0" fontId="107"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107" fillId="44" borderId="0" applyNumberFormat="0" applyBorder="0" applyAlignment="0" applyProtection="0"/>
    <xf numFmtId="0" fontId="6" fillId="0" borderId="0"/>
    <xf numFmtId="167" fontId="42" fillId="0" borderId="0" applyFont="0" applyFill="0" applyBorder="0" applyAlignment="0" applyProtection="0"/>
    <xf numFmtId="165" fontId="42"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9" fontId="42" fillId="0" borderId="0" applyFont="0" applyFill="0" applyBorder="0" applyAlignment="0" applyProtection="0"/>
    <xf numFmtId="0" fontId="5" fillId="0" borderId="0"/>
    <xf numFmtId="0" fontId="23" fillId="0" borderId="1" applyNumberFormat="0" applyAlignment="0">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5" fillId="0" borderId="0"/>
    <xf numFmtId="0" fontId="7" fillId="0" borderId="0"/>
    <xf numFmtId="0" fontId="26" fillId="0" borderId="0"/>
    <xf numFmtId="49" fontId="42" fillId="0" borderId="0" applyBorder="0">
      <alignment vertical="top"/>
    </xf>
    <xf numFmtId="49" fontId="42" fillId="0" borderId="0" applyBorder="0">
      <alignment vertical="top"/>
    </xf>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75" fillId="0" borderId="0" applyNumberFormat="0" applyFill="0" applyBorder="0" applyAlignment="0" applyProtection="0">
      <alignment vertical="top"/>
      <protection locked="0"/>
    </xf>
    <xf numFmtId="0" fontId="13" fillId="7" borderId="6" applyNumberFormat="0" applyFont="0" applyFill="0" applyAlignment="0" applyProtection="0">
      <alignment horizontal="center" vertical="center" wrapText="1"/>
    </xf>
    <xf numFmtId="49" fontId="11" fillId="0" borderId="0" applyBorder="0">
      <alignment vertical="top"/>
    </xf>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19">
    <xf numFmtId="49" fontId="0" fillId="0" borderId="0" xfId="0">
      <alignment vertical="top"/>
    </xf>
    <xf numFmtId="0" fontId="60" fillId="0" borderId="0" xfId="54" applyFont="1" applyFill="1" applyAlignment="1" applyProtection="1">
      <alignment vertical="top" wrapText="1"/>
    </xf>
    <xf numFmtId="49" fontId="11" fillId="0" borderId="0" xfId="0" applyFont="1" applyProtection="1">
      <alignment vertical="top"/>
    </xf>
    <xf numFmtId="49" fontId="0" fillId="0" borderId="0" xfId="0" applyProtection="1">
      <alignment vertical="top"/>
    </xf>
    <xf numFmtId="49" fontId="11" fillId="8" borderId="4" xfId="0" applyFont="1" applyFill="1" applyBorder="1" applyAlignment="1" applyProtection="1">
      <alignment horizontal="center" vertical="top"/>
    </xf>
    <xf numFmtId="49" fontId="0" fillId="0" borderId="0" xfId="0" applyNumberFormat="1" applyProtection="1">
      <alignment vertical="top"/>
    </xf>
    <xf numFmtId="49" fontId="11" fillId="0" borderId="0" xfId="0" applyNumberFormat="1" applyFont="1" applyAlignment="1" applyProtection="1">
      <alignment vertical="top" wrapText="1"/>
    </xf>
    <xf numFmtId="49" fontId="11" fillId="0" borderId="0" xfId="0" applyNumberFormat="1" applyFont="1" applyAlignment="1" applyProtection="1">
      <alignment vertical="center" wrapText="1"/>
    </xf>
    <xf numFmtId="49" fontId="11" fillId="0" borderId="0" xfId="50" applyFont="1" applyAlignment="1" applyProtection="1">
      <alignment vertical="center" wrapText="1"/>
    </xf>
    <xf numFmtId="49" fontId="16" fillId="0" borderId="0" xfId="50" applyFont="1" applyAlignment="1" applyProtection="1">
      <alignment vertical="center"/>
    </xf>
    <xf numFmtId="0" fontId="16" fillId="0" borderId="0" xfId="49" applyFont="1" applyAlignment="1" applyProtection="1">
      <alignment horizontal="center" vertical="center" wrapText="1"/>
    </xf>
    <xf numFmtId="0" fontId="11" fillId="0" borderId="0" xfId="49" applyFont="1" applyAlignment="1" applyProtection="1">
      <alignment vertical="center" wrapText="1"/>
    </xf>
    <xf numFmtId="0" fontId="11" fillId="0" borderId="0" xfId="49" applyFont="1" applyAlignment="1" applyProtection="1">
      <alignment horizontal="left" vertical="center" wrapText="1"/>
    </xf>
    <xf numFmtId="0" fontId="11" fillId="0" borderId="0" xfId="49" applyFont="1" applyProtection="1"/>
    <xf numFmtId="0" fontId="11" fillId="7" borderId="0" xfId="49" applyFont="1" applyFill="1" applyBorder="1" applyProtection="1"/>
    <xf numFmtId="0" fontId="29" fillId="0" borderId="0" xfId="49" applyFont="1"/>
    <xf numFmtId="49" fontId="11" fillId="0" borderId="0" xfId="46" applyFont="1" applyProtection="1">
      <alignment vertical="top"/>
    </xf>
    <xf numFmtId="49" fontId="11" fillId="0" borderId="0" xfId="46" applyProtection="1">
      <alignment vertical="top"/>
    </xf>
    <xf numFmtId="0" fontId="16" fillId="0" borderId="0" xfId="52" applyFont="1" applyAlignment="1" applyProtection="1">
      <alignment vertical="center" wrapText="1"/>
    </xf>
    <xf numFmtId="0" fontId="16" fillId="0" borderId="0" xfId="52" applyFont="1" applyAlignment="1" applyProtection="1">
      <alignment horizontal="center" vertical="center" wrapText="1"/>
    </xf>
    <xf numFmtId="0" fontId="27" fillId="0" borderId="0" xfId="52" applyFont="1" applyAlignment="1" applyProtection="1">
      <alignment vertical="center" wrapText="1"/>
    </xf>
    <xf numFmtId="0" fontId="11" fillId="7" borderId="0" xfId="52" applyFont="1" applyFill="1" applyBorder="1" applyAlignment="1" applyProtection="1">
      <alignment vertical="center" wrapText="1"/>
    </xf>
    <xf numFmtId="0" fontId="11" fillId="0" borderId="0" xfId="52" applyFont="1" applyAlignment="1" applyProtection="1">
      <alignment horizontal="center" vertical="center" wrapText="1"/>
    </xf>
    <xf numFmtId="0" fontId="11" fillId="0" borderId="0" xfId="52" applyFont="1" applyAlignment="1" applyProtection="1">
      <alignment vertical="center" wrapText="1"/>
    </xf>
    <xf numFmtId="0" fontId="30" fillId="7" borderId="0" xfId="52"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6" fillId="7" borderId="0" xfId="52" applyNumberFormat="1" applyFont="1" applyFill="1" applyBorder="1" applyAlignment="1" applyProtection="1">
      <alignment horizontal="center" vertical="center" wrapText="1"/>
    </xf>
    <xf numFmtId="0" fontId="11" fillId="7" borderId="0" xfId="52" applyFont="1" applyFill="1" applyBorder="1" applyAlignment="1" applyProtection="1">
      <alignment horizontal="center" vertical="center" wrapText="1"/>
    </xf>
    <xf numFmtId="0" fontId="27" fillId="0" borderId="0" xfId="52" applyFont="1" applyAlignment="1" applyProtection="1">
      <alignment horizontal="center" vertical="center" wrapText="1"/>
    </xf>
    <xf numFmtId="0" fontId="31" fillId="7" borderId="0" xfId="52" applyNumberFormat="1" applyFont="1" applyFill="1" applyBorder="1" applyAlignment="1" applyProtection="1">
      <alignment horizontal="center" vertical="center" wrapText="1"/>
    </xf>
    <xf numFmtId="0" fontId="11" fillId="7" borderId="0" xfId="52" applyNumberFormat="1" applyFont="1" applyFill="1" applyBorder="1" applyAlignment="1" applyProtection="1">
      <alignment horizontal="right" vertical="center" wrapText="1" indent="1"/>
    </xf>
    <xf numFmtId="0" fontId="11" fillId="0" borderId="0" xfId="52" applyFont="1" applyFill="1" applyAlignment="1" applyProtection="1">
      <alignment vertical="center"/>
    </xf>
    <xf numFmtId="49" fontId="11" fillId="7" borderId="0" xfId="52" applyNumberFormat="1" applyFont="1" applyFill="1" applyBorder="1" applyAlignment="1" applyProtection="1">
      <alignment horizontal="right" vertical="center" wrapText="1" indent="1"/>
    </xf>
    <xf numFmtId="49" fontId="30" fillId="7" borderId="0" xfId="52" applyNumberFormat="1" applyFont="1" applyFill="1" applyBorder="1" applyAlignment="1" applyProtection="1">
      <alignment horizontal="center" vertical="center" wrapText="1"/>
    </xf>
    <xf numFmtId="49" fontId="11"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11" fillId="7" borderId="0" xfId="54" applyFont="1" applyFill="1" applyBorder="1" applyAlignment="1" applyProtection="1">
      <alignment horizontal="right" vertical="center" wrapText="1"/>
    </xf>
    <xf numFmtId="0" fontId="27"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4" fillId="7" borderId="0" xfId="33" applyNumberFormat="1" applyFont="1" applyFill="1" applyBorder="1" applyAlignment="1" applyProtection="1">
      <alignment horizontal="center" vertical="center" wrapText="1"/>
    </xf>
    <xf numFmtId="49" fontId="0" fillId="0" borderId="0" xfId="0" applyBorder="1">
      <alignment vertical="top"/>
    </xf>
    <xf numFmtId="0" fontId="11"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8" fillId="7" borderId="0" xfId="54" applyFont="1" applyFill="1" applyBorder="1" applyAlignment="1" applyProtection="1">
      <alignment horizontal="center" vertical="center" wrapText="1"/>
    </xf>
    <xf numFmtId="0" fontId="38" fillId="7" borderId="0" xfId="49" applyFont="1" applyFill="1" applyBorder="1" applyAlignment="1" applyProtection="1">
      <alignment horizontal="center"/>
    </xf>
    <xf numFmtId="0" fontId="38" fillId="0" borderId="0" xfId="49" applyFont="1" applyAlignment="1" applyProtection="1">
      <alignment horizontal="center" vertical="center"/>
    </xf>
    <xf numFmtId="0" fontId="38" fillId="7" borderId="0" xfId="49" applyFont="1" applyFill="1" applyBorder="1" applyAlignment="1" applyProtection="1">
      <alignment horizontal="center" vertical="center"/>
    </xf>
    <xf numFmtId="49" fontId="36"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7" fillId="0" borderId="0" xfId="39" applyProtection="1"/>
    <xf numFmtId="0" fontId="50" fillId="0" borderId="0" xfId="52" applyFont="1" applyAlignment="1" applyProtection="1">
      <alignment horizontal="center" vertical="center" wrapText="1"/>
    </xf>
    <xf numFmtId="49" fontId="28" fillId="7" borderId="7" xfId="43" applyFont="1" applyFill="1" applyBorder="1" applyAlignment="1" applyProtection="1">
      <alignment vertical="center" wrapText="1"/>
    </xf>
    <xf numFmtId="49" fontId="25" fillId="7" borderId="8" xfId="43" applyFont="1" applyFill="1" applyBorder="1" applyAlignment="1">
      <alignment horizontal="left" vertical="center" wrapText="1"/>
    </xf>
    <xf numFmtId="49" fontId="25" fillId="7" borderId="9" xfId="43" applyFont="1" applyFill="1" applyBorder="1" applyAlignment="1">
      <alignment horizontal="left" vertical="center" wrapText="1"/>
    </xf>
    <xf numFmtId="49" fontId="28" fillId="7" borderId="10" xfId="43" applyFont="1" applyFill="1" applyBorder="1" applyAlignment="1" applyProtection="1">
      <alignment vertical="center" wrapText="1"/>
    </xf>
    <xf numFmtId="49" fontId="19" fillId="7" borderId="0" xfId="43" applyFont="1" applyFill="1" applyBorder="1" applyAlignment="1">
      <alignment wrapText="1"/>
    </xf>
    <xf numFmtId="49" fontId="19" fillId="7" borderId="11" xfId="43" applyFont="1" applyFill="1" applyBorder="1" applyAlignment="1">
      <alignment wrapText="1"/>
    </xf>
    <xf numFmtId="49" fontId="17" fillId="7" borderId="0" xfId="31" applyNumberFormat="1" applyFont="1" applyFill="1" applyBorder="1" applyAlignment="1" applyProtection="1">
      <alignment horizontal="left" wrapText="1"/>
    </xf>
    <xf numFmtId="49" fontId="17" fillId="7" borderId="0" xfId="31" applyNumberFormat="1" applyFont="1" applyFill="1" applyBorder="1" applyAlignment="1" applyProtection="1">
      <alignment wrapText="1"/>
    </xf>
    <xf numFmtId="49" fontId="19" fillId="7" borderId="0" xfId="43" applyFont="1" applyFill="1" applyBorder="1" applyAlignment="1">
      <alignment horizontal="right" wrapText="1"/>
    </xf>
    <xf numFmtId="49" fontId="25" fillId="7" borderId="0" xfId="43" applyFont="1" applyFill="1" applyBorder="1" applyAlignment="1">
      <alignment horizontal="left" vertical="center" wrapText="1"/>
    </xf>
    <xf numFmtId="49" fontId="25" fillId="7" borderId="11" xfId="43" applyFont="1" applyFill="1" applyBorder="1" applyAlignment="1">
      <alignment horizontal="left" vertical="center" wrapText="1"/>
    </xf>
    <xf numFmtId="49" fontId="19" fillId="0" borderId="0" xfId="43" applyFont="1" applyFill="1" applyBorder="1" applyAlignment="1" applyProtection="1">
      <alignment wrapText="1"/>
    </xf>
    <xf numFmtId="0" fontId="23" fillId="0" borderId="0" xfId="22" applyFont="1" applyFill="1" applyBorder="1" applyAlignment="1" applyProtection="1">
      <alignment horizontal="left" vertical="top" wrapText="1"/>
    </xf>
    <xf numFmtId="49" fontId="19" fillId="0" borderId="0" xfId="43" applyFont="1" applyFill="1" applyBorder="1" applyAlignment="1" applyProtection="1">
      <alignment vertical="top" wrapText="1"/>
    </xf>
    <xf numFmtId="0" fontId="23" fillId="0" borderId="0" xfId="22" applyFont="1" applyFill="1" applyBorder="1" applyAlignment="1" applyProtection="1">
      <alignment horizontal="right" vertical="top" wrapText="1"/>
    </xf>
    <xf numFmtId="49" fontId="39" fillId="8" borderId="6" xfId="40" applyNumberFormat="1" applyFont="1" applyFill="1" applyBorder="1" applyAlignment="1" applyProtection="1">
      <alignment horizontal="center" vertical="center" wrapText="1"/>
    </xf>
    <xf numFmtId="49" fontId="39" fillId="2" borderId="6" xfId="40" applyNumberFormat="1" applyFont="1" applyFill="1" applyBorder="1" applyAlignment="1" applyProtection="1">
      <alignment horizontal="center" vertical="center" wrapText="1"/>
    </xf>
    <xf numFmtId="49" fontId="28" fillId="7" borderId="10" xfId="43" applyFont="1" applyFill="1" applyBorder="1" applyAlignment="1" applyProtection="1">
      <alignment horizontal="center" vertical="center" wrapText="1"/>
    </xf>
    <xf numFmtId="49" fontId="39"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50" fillId="0" borderId="0" xfId="0" applyFont="1">
      <alignment vertical="top"/>
    </xf>
    <xf numFmtId="0" fontId="39"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49" fontId="37" fillId="0" borderId="0" xfId="0" applyFont="1" applyBorder="1">
      <alignment vertical="top"/>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0" fontId="50" fillId="0" borderId="0" xfId="54" applyFont="1" applyFill="1" applyAlignment="1" applyProtection="1">
      <alignment vertical="center" wrapText="1"/>
    </xf>
    <xf numFmtId="0" fontId="0" fillId="0" borderId="0" xfId="54" applyFont="1" applyFill="1" applyAlignment="1" applyProtection="1">
      <alignment vertical="center" wrapText="1"/>
    </xf>
    <xf numFmtId="0" fontId="50" fillId="0" borderId="0" xfId="52" applyFont="1" applyFill="1" applyAlignment="1" applyProtection="1">
      <alignment horizontal="left" vertical="center" wrapText="1"/>
    </xf>
    <xf numFmtId="0" fontId="50" fillId="0" borderId="0" xfId="52" applyFont="1" applyFill="1" applyBorder="1" applyAlignment="1" applyProtection="1">
      <alignment horizontal="left" vertical="center" wrapText="1"/>
    </xf>
    <xf numFmtId="49" fontId="50"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9"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1" fillId="0" borderId="0" xfId="54" applyNumberFormat="1" applyFont="1" applyFill="1" applyAlignment="1" applyProtection="1">
      <alignment vertical="center" wrapText="1"/>
    </xf>
    <xf numFmtId="49" fontId="11" fillId="0" borderId="0" xfId="0" applyNumberFormat="1" applyFont="1">
      <alignment vertical="top"/>
    </xf>
    <xf numFmtId="0" fontId="50" fillId="0" borderId="0" xfId="54" applyFont="1" applyFill="1" applyAlignment="1" applyProtection="1">
      <alignment horizontal="center" vertical="center" wrapText="1"/>
    </xf>
    <xf numFmtId="0" fontId="13" fillId="10" borderId="12" xfId="53"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11" fillId="11" borderId="5" xfId="53" applyNumberFormat="1" applyFont="1" applyFill="1" applyBorder="1" applyAlignment="1" applyProtection="1">
      <alignment horizontal="center" vertical="center" wrapText="1"/>
      <protection locked="0"/>
    </xf>
    <xf numFmtId="49" fontId="11" fillId="9" borderId="5" xfId="30" applyNumberFormat="1" applyFont="1" applyFill="1" applyBorder="1" applyAlignment="1" applyProtection="1">
      <alignment horizontal="left" vertical="center" wrapText="1"/>
      <protection locked="0"/>
    </xf>
    <xf numFmtId="49" fontId="11" fillId="2" borderId="5" xfId="54" applyNumberFormat="1" applyFont="1" applyFill="1" applyBorder="1" applyAlignment="1" applyProtection="1">
      <alignment horizontal="left" vertical="center" wrapText="1"/>
      <protection locked="0"/>
    </xf>
    <xf numFmtId="49" fontId="11" fillId="7" borderId="5" xfId="54" applyNumberFormat="1" applyFont="1" applyFill="1" applyBorder="1" applyAlignment="1" applyProtection="1">
      <alignment horizontal="center" vertical="center" wrapText="1"/>
    </xf>
    <xf numFmtId="49" fontId="45"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1" fillId="13" borderId="13" xfId="54" applyFont="1" applyFill="1" applyBorder="1" applyAlignment="1" applyProtection="1">
      <alignment vertical="center" wrapText="1"/>
    </xf>
    <xf numFmtId="0" fontId="11" fillId="0" borderId="5" xfId="47" applyFont="1" applyFill="1" applyBorder="1" applyAlignment="1" applyProtection="1">
      <alignment horizontal="center" vertical="center" wrapText="1"/>
    </xf>
    <xf numFmtId="0" fontId="11" fillId="0" borderId="5" xfId="49" applyFont="1" applyFill="1" applyBorder="1" applyAlignment="1" applyProtection="1">
      <alignment horizontal="center" vertical="center" wrapText="1"/>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51" fillId="0" borderId="0" xfId="0" applyNumberFormat="1" applyFont="1" applyAlignment="1">
      <alignment vertical="center"/>
    </xf>
    <xf numFmtId="49" fontId="11" fillId="0" borderId="5" xfId="53" applyNumberFormat="1" applyFont="1" applyFill="1" applyBorder="1" applyAlignment="1" applyProtection="1">
      <alignment horizontal="center" vertical="center" wrapText="1"/>
    </xf>
    <xf numFmtId="49" fontId="0" fillId="0" borderId="17" xfId="0" applyBorder="1">
      <alignment vertical="top"/>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0" fontId="16" fillId="0" borderId="0" xfId="54" applyFont="1" applyFill="1" applyAlignment="1" applyProtection="1">
      <alignment vertical="center" wrapText="1"/>
    </xf>
    <xf numFmtId="0" fontId="46" fillId="0" borderId="0" xfId="54" applyFont="1" applyFill="1" applyAlignment="1" applyProtection="1">
      <alignment vertical="center" wrapText="1"/>
    </xf>
    <xf numFmtId="49" fontId="11" fillId="0" borderId="0" xfId="41">
      <alignment vertical="top"/>
    </xf>
    <xf numFmtId="49" fontId="16" fillId="0" borderId="0" xfId="41" applyFont="1" applyBorder="1" applyProtection="1">
      <alignment vertical="top"/>
    </xf>
    <xf numFmtId="49" fontId="11" fillId="0" borderId="0" xfId="41" applyFont="1" applyBorder="1" applyProtection="1">
      <alignment vertical="top"/>
    </xf>
    <xf numFmtId="49" fontId="38" fillId="0" borderId="0" xfId="41" applyFont="1" applyBorder="1" applyAlignment="1" applyProtection="1">
      <alignment horizontal="center" vertical="center"/>
    </xf>
    <xf numFmtId="49" fontId="11" fillId="0" borderId="0" xfId="41" applyBorder="1" applyProtection="1">
      <alignment vertical="top"/>
    </xf>
    <xf numFmtId="0" fontId="11" fillId="7" borderId="0" xfId="41" applyNumberFormat="1" applyFont="1" applyFill="1" applyBorder="1" applyAlignment="1" applyProtection="1"/>
    <xf numFmtId="0" fontId="47" fillId="7" borderId="0" xfId="41" applyNumberFormat="1" applyFont="1" applyFill="1" applyBorder="1" applyAlignment="1" applyProtection="1">
      <alignment horizontal="center" vertical="center" wrapText="1"/>
    </xf>
    <xf numFmtId="0" fontId="16" fillId="7" borderId="0" xfId="41" applyNumberFormat="1" applyFont="1" applyFill="1" applyBorder="1" applyAlignment="1" applyProtection="1"/>
    <xf numFmtId="49" fontId="11" fillId="0" borderId="0" xfId="41" applyFont="1">
      <alignment vertical="top"/>
    </xf>
    <xf numFmtId="49" fontId="38" fillId="0" borderId="0" xfId="41" applyFont="1" applyAlignment="1">
      <alignment horizontal="center" vertical="center" wrapText="1"/>
    </xf>
    <xf numFmtId="0" fontId="11" fillId="7" borderId="5" xfId="48" applyNumberFormat="1" applyFont="1" applyFill="1" applyBorder="1" applyAlignment="1" applyProtection="1">
      <alignment horizontal="center" vertical="center" wrapText="1"/>
    </xf>
    <xf numFmtId="49" fontId="11" fillId="0" borderId="5" xfId="48" applyNumberFormat="1" applyFont="1" applyFill="1" applyBorder="1" applyAlignment="1" applyProtection="1">
      <alignment horizontal="center" vertical="center" wrapText="1"/>
    </xf>
    <xf numFmtId="49" fontId="48" fillId="13" borderId="15" xfId="41" applyFont="1" applyFill="1" applyBorder="1" applyAlignment="1" applyProtection="1">
      <alignment horizontal="center" vertical="top"/>
    </xf>
    <xf numFmtId="49" fontId="45" fillId="13" borderId="15" xfId="41" applyFont="1" applyFill="1" applyBorder="1" applyAlignment="1" applyProtection="1">
      <alignment horizontal="left" vertical="center"/>
    </xf>
    <xf numFmtId="49" fontId="11" fillId="0" borderId="0" xfId="0" applyNumberFormat="1" applyFont="1" applyAlignment="1" applyProtection="1">
      <alignment horizontal="center" vertical="top"/>
    </xf>
    <xf numFmtId="49" fontId="42" fillId="0" borderId="0" xfId="0" applyFont="1">
      <alignment vertical="top"/>
    </xf>
    <xf numFmtId="0" fontId="42" fillId="0" borderId="5" xfId="51" applyFont="1" applyFill="1" applyBorder="1" applyAlignment="1" applyProtection="1">
      <alignment vertical="center" wrapText="1"/>
    </xf>
    <xf numFmtId="0" fontId="42" fillId="0" borderId="13" xfId="51" applyFont="1" applyFill="1" applyBorder="1" applyAlignment="1" applyProtection="1">
      <alignment vertical="center" wrapText="1"/>
    </xf>
    <xf numFmtId="49" fontId="42" fillId="0" borderId="0" xfId="0" applyFont="1" applyAlignment="1">
      <alignment vertical="top" wrapText="1"/>
    </xf>
    <xf numFmtId="49" fontId="11" fillId="0" borderId="5" xfId="0" applyNumberFormat="1" applyFont="1" applyBorder="1" applyProtection="1">
      <alignment vertical="top"/>
    </xf>
    <xf numFmtId="0" fontId="42" fillId="0" borderId="0" xfId="51" applyFont="1" applyFill="1" applyBorder="1" applyAlignment="1" applyProtection="1">
      <alignment vertical="center" wrapText="1"/>
    </xf>
    <xf numFmtId="0" fontId="13" fillId="10" borderId="0" xfId="54" applyFont="1" applyFill="1" applyAlignment="1" applyProtection="1">
      <alignment horizontal="center"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0" fontId="52" fillId="0" borderId="0" xfId="47" applyFont="1" applyFill="1" applyBorder="1" applyAlignment="1" applyProtection="1">
      <alignment horizontal="center" vertical="center" wrapText="1"/>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51" fillId="0" borderId="0" xfId="0" applyNumberFormat="1" applyFont="1" applyBorder="1" applyAlignment="1">
      <alignment vertical="center"/>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1" fillId="0" borderId="14" xfId="51" applyFont="1" applyFill="1" applyBorder="1" applyAlignment="1" applyProtection="1">
      <alignment vertical="center" wrapText="1"/>
    </xf>
    <xf numFmtId="0" fontId="24" fillId="10" borderId="0" xfId="54" applyFont="1" applyFill="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1" fillId="0" borderId="0" xfId="52"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0" borderId="0" xfId="53" applyNumberFormat="1" applyFont="1" applyFill="1" applyBorder="1" applyAlignment="1" applyProtection="1">
      <alignment vertical="center" wrapText="1"/>
    </xf>
    <xf numFmtId="0" fontId="38" fillId="7" borderId="0" xfId="49" applyFont="1" applyFill="1" applyBorder="1" applyAlignment="1" applyProtection="1">
      <alignment horizontal="center" vertical="center" wrapText="1"/>
    </xf>
    <xf numFmtId="49" fontId="14" fillId="0" borderId="0" xfId="41" applyFont="1" applyBorder="1" applyAlignment="1" applyProtection="1">
      <alignment horizontal="right" vertical="top"/>
    </xf>
    <xf numFmtId="49" fontId="14" fillId="0" borderId="0" xfId="41" applyFont="1" applyAlignment="1">
      <alignment vertical="top"/>
    </xf>
    <xf numFmtId="0" fontId="11" fillId="7" borderId="0" xfId="54" applyNumberFormat="1" applyFont="1" applyFill="1" applyBorder="1" applyAlignment="1" applyProtection="1">
      <alignment horizontal="center" vertical="center" wrapText="1"/>
    </xf>
    <xf numFmtId="4" fontId="11" fillId="0" borderId="0" xfId="30" applyNumberFormat="1" applyFont="1" applyFill="1" applyBorder="1" applyAlignment="1" applyProtection="1">
      <alignment horizontal="right" vertical="center" wrapText="1"/>
    </xf>
    <xf numFmtId="0" fontId="11" fillId="0" borderId="0" xfId="54" applyNumberFormat="1" applyFont="1" applyFill="1" applyBorder="1" applyAlignment="1" applyProtection="1">
      <alignment horizontal="center" vertical="center" wrapText="1"/>
    </xf>
    <xf numFmtId="49" fontId="11" fillId="0" borderId="0" xfId="30" applyNumberFormat="1" applyFont="1" applyFill="1" applyBorder="1" applyAlignment="1" applyProtection="1">
      <alignment horizontal="left" vertical="center" wrapText="1"/>
    </xf>
    <xf numFmtId="49" fontId="11" fillId="0" borderId="0" xfId="35">
      <alignment vertical="top"/>
    </xf>
    <xf numFmtId="0" fontId="0" fillId="0" borderId="0" xfId="0" applyNumberFormat="1" applyFill="1" applyAlignment="1" applyProtection="1">
      <alignment vertical="center"/>
    </xf>
    <xf numFmtId="0" fontId="23" fillId="0" borderId="0" xfId="32" applyFont="1" applyFill="1" applyBorder="1" applyAlignment="1" applyProtection="1">
      <alignment vertical="center" wrapText="1"/>
    </xf>
    <xf numFmtId="49" fontId="53"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1" fillId="0" borderId="29" xfId="0" applyNumberFormat="1" applyFont="1" applyBorder="1" applyAlignment="1" applyProtection="1">
      <alignment vertical="top" wrapText="1"/>
    </xf>
    <xf numFmtId="49" fontId="11" fillId="0" borderId="30" xfId="0" applyNumberFormat="1" applyFont="1" applyBorder="1" applyAlignment="1" applyProtection="1">
      <alignment vertical="top" wrapText="1"/>
    </xf>
    <xf numFmtId="49" fontId="11"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1" fillId="0" borderId="29" xfId="0" applyNumberFormat="1" applyFont="1" applyBorder="1" applyAlignment="1" applyProtection="1">
      <alignment vertical="top"/>
    </xf>
    <xf numFmtId="0" fontId="7" fillId="0" borderId="0" xfId="39"/>
    <xf numFmtId="49" fontId="78" fillId="0" borderId="0" xfId="0" applyFont="1">
      <alignment vertical="top"/>
    </xf>
    <xf numFmtId="0" fontId="78"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6"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1" fillId="0" borderId="0" xfId="41" applyProtection="1">
      <alignment vertical="top"/>
    </xf>
    <xf numFmtId="49" fontId="11" fillId="0" borderId="0" xfId="35" applyProtection="1">
      <alignment vertical="top"/>
    </xf>
    <xf numFmtId="49" fontId="11" fillId="0" borderId="5" xfId="49" applyNumberFormat="1" applyFont="1" applyFill="1" applyBorder="1" applyAlignment="1" applyProtection="1">
      <alignment horizontal="left" vertical="center" wrapText="1"/>
    </xf>
    <xf numFmtId="0" fontId="11" fillId="7" borderId="16" xfId="49" applyFont="1" applyFill="1" applyBorder="1" applyAlignment="1" applyProtection="1">
      <alignment horizontal="center" vertical="center"/>
    </xf>
    <xf numFmtId="49" fontId="45" fillId="13" borderId="17" xfId="0" applyFont="1" applyFill="1" applyBorder="1" applyAlignment="1" applyProtection="1">
      <alignment horizontal="left" vertical="center" indent="2"/>
    </xf>
    <xf numFmtId="0" fontId="11" fillId="0" borderId="5" xfId="54" applyNumberFormat="1" applyFont="1" applyFill="1" applyBorder="1" applyAlignment="1" applyProtection="1">
      <alignment vertical="center" wrapText="1"/>
    </xf>
    <xf numFmtId="0" fontId="11" fillId="0" borderId="0" xfId="52" applyNumberFormat="1" applyFont="1" applyFill="1" applyAlignment="1" applyProtection="1">
      <alignment horizontal="left" vertical="center" wrapText="1"/>
    </xf>
    <xf numFmtId="0" fontId="11" fillId="0" borderId="0" xfId="52" applyFont="1" applyFill="1" applyAlignment="1" applyProtection="1">
      <alignment horizontal="left" vertical="center" wrapText="1"/>
    </xf>
    <xf numFmtId="14" fontId="11" fillId="7" borderId="0" xfId="52" applyNumberFormat="1" applyFont="1" applyFill="1" applyBorder="1" applyAlignment="1" applyProtection="1">
      <alignment horizontal="left" vertical="center" wrapText="1"/>
    </xf>
    <xf numFmtId="14" fontId="11" fillId="0" borderId="0" xfId="52" applyNumberFormat="1" applyFont="1" applyFill="1" applyAlignment="1" applyProtection="1">
      <alignment horizontal="left" vertical="center" wrapText="1"/>
    </xf>
    <xf numFmtId="0" fontId="11" fillId="0" borderId="0" xfId="52" applyFont="1" applyFill="1" applyBorder="1" applyAlignment="1" applyProtection="1">
      <alignment horizontal="left" vertical="center" wrapText="1"/>
    </xf>
    <xf numFmtId="0" fontId="80" fillId="0" borderId="0" xfId="54" applyFont="1" applyFill="1" applyAlignment="1" applyProtection="1">
      <alignment vertical="center" wrapText="1"/>
    </xf>
    <xf numFmtId="49" fontId="45" fillId="13" borderId="15" xfId="41" applyFont="1" applyFill="1" applyBorder="1" applyAlignment="1" applyProtection="1">
      <alignment horizontal="left" vertical="center" indent="1"/>
    </xf>
    <xf numFmtId="49" fontId="80"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3" fillId="10" borderId="0" xfId="54" applyFont="1" applyFill="1" applyAlignment="1" applyProtection="1">
      <alignment vertical="center" wrapText="1"/>
    </xf>
    <xf numFmtId="0" fontId="11" fillId="0" borderId="0" xfId="51"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80" fillId="0" borderId="0" xfId="0" applyNumberFormat="1" applyFont="1" applyAlignment="1">
      <alignment vertical="center"/>
    </xf>
    <xf numFmtId="0" fontId="82" fillId="0" borderId="0" xfId="0" applyNumberFormat="1" applyFont="1" applyAlignment="1">
      <alignment vertical="center"/>
    </xf>
    <xf numFmtId="0" fontId="80" fillId="0" borderId="0" xfId="54" applyFont="1" applyFill="1" applyAlignment="1" applyProtection="1">
      <alignment vertical="center"/>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0" applyNumberFormat="1" applyFont="1" applyFill="1" applyAlignment="1" applyProtection="1">
      <alignment vertical="center"/>
    </xf>
    <xf numFmtId="49" fontId="80" fillId="10" borderId="0" xfId="0" applyFont="1" applyFill="1" applyProtection="1">
      <alignment vertical="top"/>
    </xf>
    <xf numFmtId="0" fontId="0" fillId="0" borderId="0" xfId="0" applyNumberFormat="1" applyAlignment="1">
      <alignment vertical="top" wrapText="1"/>
    </xf>
    <xf numFmtId="0" fontId="11" fillId="0" borderId="0" xfId="0" applyNumberFormat="1" applyFont="1" applyProtection="1">
      <alignment vertical="top"/>
    </xf>
    <xf numFmtId="49" fontId="11" fillId="0" borderId="5" xfId="0" applyNumberFormat="1" applyFont="1" applyFill="1" applyBorder="1" applyProtection="1">
      <alignment vertical="top"/>
    </xf>
    <xf numFmtId="49" fontId="11" fillId="0" borderId="5" xfId="33" applyNumberFormat="1" applyFont="1" applyFill="1" applyBorder="1" applyAlignment="1" applyProtection="1">
      <alignment horizontal="center" vertical="center" wrapText="1"/>
    </xf>
    <xf numFmtId="0" fontId="23"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1" fillId="0" borderId="0" xfId="54" applyNumberFormat="1" applyFont="1" applyFill="1" applyBorder="1" applyAlignment="1" applyProtection="1">
      <alignment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0" fontId="76" fillId="0" borderId="0" xfId="37"/>
    <xf numFmtId="0" fontId="0" fillId="0" borderId="0" xfId="0" applyNumberFormat="1" applyAlignment="1"/>
    <xf numFmtId="0" fontId="38" fillId="0" borderId="0" xfId="54" applyFont="1" applyFill="1" applyBorder="1" applyAlignment="1" applyProtection="1">
      <alignment horizontal="center" vertical="center" wrapText="1"/>
    </xf>
    <xf numFmtId="49" fontId="0" fillId="0" borderId="0" xfId="0" applyBorder="1" applyAlignment="1">
      <alignment vertical="top"/>
    </xf>
    <xf numFmtId="0" fontId="38" fillId="0" borderId="0" xfId="54" applyFont="1" applyFill="1" applyAlignment="1" applyProtection="1">
      <alignment horizontal="center" vertical="center" wrapText="1"/>
    </xf>
    <xf numFmtId="0" fontId="11" fillId="0" borderId="0" xfId="54" applyFont="1" applyFill="1" applyBorder="1" applyAlignment="1" applyProtection="1">
      <alignment horizontal="right" vertical="center" wrapText="1"/>
    </xf>
    <xf numFmtId="4" fontId="11" fillId="0" borderId="0" xfId="34" applyFont="1" applyFill="1" applyBorder="1" applyAlignment="1" applyProtection="1">
      <alignment horizontal="right" vertical="center" wrapText="1"/>
    </xf>
    <xf numFmtId="0" fontId="11" fillId="0" borderId="0" xfId="51" applyFont="1" applyFill="1" applyBorder="1" applyAlignment="1" applyProtection="1">
      <alignment horizontal="left" vertical="center" wrapText="1" indent="1"/>
    </xf>
    <xf numFmtId="49" fontId="11" fillId="0" borderId="0" xfId="41" applyFill="1" applyProtection="1">
      <alignment vertical="top"/>
    </xf>
    <xf numFmtId="4" fontId="0" fillId="0" borderId="0" xfId="34" applyFont="1" applyFill="1" applyBorder="1" applyAlignment="1" applyProtection="1">
      <alignment horizontal="center" vertical="center" wrapText="1"/>
    </xf>
    <xf numFmtId="4" fontId="11" fillId="0" borderId="0" xfId="34" applyFont="1" applyFill="1" applyBorder="1" applyAlignment="1" applyProtection="1">
      <alignment horizontal="center" vertical="center" wrapText="1"/>
    </xf>
    <xf numFmtId="0" fontId="78" fillId="0" borderId="0" xfId="54" applyNumberFormat="1" applyFont="1" applyFill="1" applyAlignment="1" applyProtection="1">
      <alignment vertical="center"/>
    </xf>
    <xf numFmtId="171" fontId="11" fillId="0" borderId="5" xfId="54" applyNumberFormat="1" applyFont="1" applyFill="1" applyBorder="1" applyAlignment="1" applyProtection="1">
      <alignment horizontal="center" vertical="center" wrapText="1"/>
    </xf>
    <xf numFmtId="171" fontId="11" fillId="0" borderId="5" xfId="33" applyNumberFormat="1" applyFont="1" applyFill="1" applyBorder="1" applyAlignment="1" applyProtection="1">
      <alignment horizontal="center" vertical="center" wrapText="1"/>
    </xf>
    <xf numFmtId="0" fontId="78" fillId="13" borderId="19" xfId="54" applyFont="1" applyFill="1" applyBorder="1" applyAlignment="1" applyProtection="1">
      <alignment horizontal="center" vertical="center" wrapText="1"/>
    </xf>
    <xf numFmtId="0" fontId="78" fillId="13" borderId="23" xfId="54" applyFont="1" applyFill="1" applyBorder="1" applyAlignment="1" applyProtection="1">
      <alignment horizontal="center" vertical="center" wrapText="1"/>
    </xf>
    <xf numFmtId="49" fontId="78" fillId="13" borderId="23" xfId="54" applyNumberFormat="1" applyFont="1" applyFill="1" applyBorder="1" applyAlignment="1" applyProtection="1">
      <alignment horizontal="left" vertical="center" wrapText="1"/>
    </xf>
    <xf numFmtId="49" fontId="42" fillId="13" borderId="15" xfId="42" applyNumberFormat="1" applyFill="1" applyBorder="1" applyAlignment="1" applyProtection="1">
      <alignment horizontal="left" vertical="center"/>
    </xf>
    <xf numFmtId="49" fontId="78" fillId="13" borderId="21" xfId="54" applyNumberFormat="1" applyFont="1" applyFill="1" applyBorder="1" applyAlignment="1" applyProtection="1">
      <alignment horizontal="left" vertical="center" wrapText="1"/>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0" fontId="34" fillId="0" borderId="0" xfId="54" applyFont="1" applyFill="1" applyBorder="1" applyAlignment="1" applyProtection="1">
      <alignment horizontal="center" vertical="center" wrapText="1"/>
    </xf>
    <xf numFmtId="49" fontId="13" fillId="13" borderId="13" xfId="41" applyFont="1" applyFill="1" applyBorder="1" applyAlignment="1" applyProtection="1">
      <alignment horizontal="right" vertical="center" wrapText="1"/>
    </xf>
    <xf numFmtId="49" fontId="13" fillId="13" borderId="15" xfId="41" applyFont="1" applyFill="1" applyBorder="1" applyAlignment="1" applyProtection="1">
      <alignment horizontal="right" vertical="center" wrapText="1"/>
    </xf>
    <xf numFmtId="49" fontId="11" fillId="13" borderId="15" xfId="41" applyFont="1" applyFill="1" applyBorder="1" applyAlignment="1" applyProtection="1">
      <alignment horizontal="right" vertical="center" wrapText="1"/>
    </xf>
    <xf numFmtId="49" fontId="11" fillId="13" borderId="14" xfId="41" applyFont="1" applyFill="1" applyBorder="1" applyAlignment="1" applyProtection="1">
      <alignment horizontal="right" vertical="center" wrapText="1"/>
    </xf>
    <xf numFmtId="0" fontId="11" fillId="0" borderId="31" xfId="54" applyFont="1" applyFill="1" applyBorder="1" applyAlignment="1" applyProtection="1">
      <alignment vertical="center" wrapText="1"/>
    </xf>
    <xf numFmtId="0" fontId="55" fillId="0" borderId="0" xfId="54" applyFont="1" applyFill="1" applyAlignment="1" applyProtection="1">
      <alignment vertical="center" wrapText="1"/>
    </xf>
    <xf numFmtId="0" fontId="14" fillId="0" borderId="0" xfId="54" applyFont="1" applyFill="1" applyAlignment="1" applyProtection="1">
      <alignment vertical="center" wrapText="1"/>
    </xf>
    <xf numFmtId="0" fontId="56" fillId="0" borderId="0" xfId="54" applyFont="1" applyFill="1" applyAlignment="1" applyProtection="1">
      <alignment horizontal="center" vertical="center" wrapText="1"/>
    </xf>
    <xf numFmtId="0" fontId="84" fillId="0" borderId="0" xfId="38" applyFont="1" applyFill="1" applyProtection="1"/>
    <xf numFmtId="49" fontId="39" fillId="7" borderId="0" xfId="44">
      <alignment vertical="top"/>
    </xf>
    <xf numFmtId="49" fontId="58" fillId="10" borderId="0" xfId="0" applyFont="1" applyFill="1" applyProtection="1">
      <alignment vertical="top"/>
    </xf>
    <xf numFmtId="49" fontId="0" fillId="0" borderId="0" xfId="0" applyFill="1" applyProtection="1">
      <alignment vertical="top"/>
    </xf>
    <xf numFmtId="49" fontId="58" fillId="0" borderId="0" xfId="0" applyFont="1" applyFill="1" applyProtection="1">
      <alignment vertical="top"/>
    </xf>
    <xf numFmtId="0" fontId="78" fillId="0" borderId="0" xfId="54" applyFont="1" applyFill="1" applyAlignment="1" applyProtection="1">
      <alignment vertical="center"/>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8" fillId="0" borderId="0" xfId="0" applyFont="1" applyFill="1" applyAlignment="1" applyProtection="1">
      <alignment vertical="top"/>
    </xf>
    <xf numFmtId="49" fontId="78" fillId="10" borderId="0" xfId="0" applyFont="1" applyFill="1" applyAlignment="1" applyProtection="1">
      <alignment vertical="top"/>
    </xf>
    <xf numFmtId="49" fontId="11"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4"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3" fillId="0" borderId="6" xfId="36" applyFont="1" applyBorder="1" applyAlignment="1" applyProtection="1">
      <alignment horizontal="justify" vertical="center" wrapText="1"/>
    </xf>
    <xf numFmtId="0" fontId="59" fillId="0" borderId="0" xfId="52" applyFont="1" applyFill="1" applyAlignment="1" applyProtection="1">
      <alignment vertical="top" wrapText="1"/>
    </xf>
    <xf numFmtId="0" fontId="11" fillId="0" borderId="6" xfId="36" applyFont="1" applyBorder="1" applyAlignment="1" applyProtection="1">
      <alignment horizontal="justify" vertical="center" wrapText="1"/>
    </xf>
    <xf numFmtId="49" fontId="11" fillId="0" borderId="0" xfId="35" applyNumberFormat="1" applyFont="1">
      <alignment vertical="top"/>
    </xf>
    <xf numFmtId="0" fontId="11"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7"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80" fillId="0" borderId="0" xfId="35" applyFont="1" applyAlignment="1">
      <alignment vertical="top"/>
    </xf>
    <xf numFmtId="49" fontId="11"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1"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3"/>
    </xf>
    <xf numFmtId="49" fontId="48" fillId="13" borderId="14" xfId="35" applyFont="1" applyFill="1" applyBorder="1" applyAlignment="1" applyProtection="1">
      <alignment horizontal="center" vertical="top"/>
    </xf>
    <xf numFmtId="0" fontId="59" fillId="0" borderId="0" xfId="54" applyFont="1" applyFill="1" applyAlignment="1" applyProtection="1">
      <alignment horizontal="right" vertical="top" wrapText="1"/>
    </xf>
    <xf numFmtId="49" fontId="45" fillId="13" borderId="15" xfId="35" applyFont="1" applyFill="1" applyBorder="1" applyAlignment="1" applyProtection="1">
      <alignment horizontal="left" vertical="center" indent="1"/>
    </xf>
    <xf numFmtId="49" fontId="45"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xf>
    <xf numFmtId="0" fontId="11" fillId="0" borderId="5" xfId="54" applyFont="1" applyFill="1" applyBorder="1" applyAlignment="1" applyProtection="1">
      <alignment vertical="top" wrapText="1"/>
    </xf>
    <xf numFmtId="49" fontId="11" fillId="2" borderId="5" xfId="53" applyNumberFormat="1" applyFont="1" applyFill="1" applyBorder="1" applyAlignment="1" applyProtection="1">
      <alignment horizontal="left" vertical="center" wrapText="1"/>
      <protection locked="0"/>
    </xf>
    <xf numFmtId="0" fontId="85" fillId="0" borderId="0" xfId="52" applyFont="1" applyAlignment="1" applyProtection="1">
      <alignment vertical="center" wrapText="1"/>
    </xf>
    <xf numFmtId="0" fontId="38" fillId="0" borderId="0" xfId="0" applyNumberFormat="1" applyFont="1" applyBorder="1" applyAlignment="1">
      <alignment horizontal="center" vertical="center" wrapText="1"/>
    </xf>
    <xf numFmtId="49" fontId="0" fillId="0" borderId="16" xfId="0" applyFill="1" applyBorder="1">
      <alignment vertical="top"/>
    </xf>
    <xf numFmtId="0" fontId="80" fillId="0" borderId="0" xfId="0" applyNumberFormat="1" applyFont="1" applyBorder="1" applyAlignment="1">
      <alignment vertical="center"/>
    </xf>
    <xf numFmtId="0" fontId="49" fillId="0" borderId="0" xfId="0" applyNumberFormat="1" applyFont="1" applyBorder="1" applyAlignment="1">
      <alignment vertical="center"/>
    </xf>
    <xf numFmtId="49" fontId="75" fillId="9" borderId="5" xfId="30" applyNumberFormat="1" applyFill="1" applyBorder="1" applyAlignment="1" applyProtection="1">
      <alignment horizontal="left" vertical="center" wrapText="1"/>
      <protection locked="0"/>
    </xf>
    <xf numFmtId="49" fontId="11" fillId="0" borderId="5" xfId="41" applyBorder="1">
      <alignment vertical="top"/>
    </xf>
    <xf numFmtId="49" fontId="48" fillId="13" borderId="14" xfId="41" applyFont="1" applyFill="1" applyBorder="1" applyAlignment="1" applyProtection="1">
      <alignment horizontal="center" vertical="top"/>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1"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1" fillId="8" borderId="5" xfId="52" applyNumberFormat="1" applyFont="1" applyFill="1" applyBorder="1" applyAlignment="1" applyProtection="1">
      <alignment horizontal="left" vertical="center" wrapText="1" indent="1"/>
    </xf>
    <xf numFmtId="49" fontId="11" fillId="0" borderId="5" xfId="52" applyNumberFormat="1" applyFont="1" applyFill="1" applyBorder="1" applyAlignment="1" applyProtection="1">
      <alignment horizontal="left" vertical="center" wrapText="1" indent="1"/>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23" fillId="0" borderId="0" xfId="55" applyFont="1" applyBorder="1" applyAlignment="1">
      <alignment vertical="center" wrapTex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0" fontId="80" fillId="0" borderId="0" xfId="0" applyNumberFormat="1" applyFont="1" applyFill="1" applyBorder="1" applyAlignment="1">
      <alignment horizontal="center" vertical="center"/>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11"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80"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4" fillId="0" borderId="5" xfId="53" applyNumberFormat="1" applyFont="1" applyFill="1" applyBorder="1" applyAlignment="1" applyProtection="1">
      <alignment horizontal="center" vertical="center" wrapText="1"/>
    </xf>
    <xf numFmtId="49" fontId="39" fillId="7" borderId="0" xfId="44" applyAlignment="1">
      <alignment vertical="top" wrapText="1"/>
    </xf>
    <xf numFmtId="49" fontId="34" fillId="0" borderId="15" xfId="33" applyNumberFormat="1" applyFont="1" applyFill="1" applyBorder="1" applyAlignment="1" applyProtection="1">
      <alignment horizontal="center" vertical="center" wrapText="1"/>
    </xf>
    <xf numFmtId="0" fontId="88" fillId="0" borderId="0" xfId="54" applyFont="1" applyFill="1" applyAlignment="1" applyProtection="1">
      <alignment vertical="center"/>
    </xf>
    <xf numFmtId="0" fontId="89" fillId="0" borderId="0" xfId="54" applyFont="1" applyFill="1" applyAlignment="1" applyProtection="1">
      <alignment vertical="center"/>
    </xf>
    <xf numFmtId="14" fontId="11"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80" fillId="0" borderId="0" xfId="54" applyNumberFormat="1" applyFont="1" applyFill="1" applyAlignment="1" applyProtection="1">
      <alignment vertical="center"/>
    </xf>
    <xf numFmtId="0" fontId="80" fillId="0" borderId="0" xfId="54" applyFont="1" applyFill="1" applyAlignment="1" applyProtection="1">
      <alignment horizontal="left" vertical="center" wrapText="1" indent="1"/>
    </xf>
    <xf numFmtId="0" fontId="78"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wrapText="1" indent="1"/>
    </xf>
    <xf numFmtId="0" fontId="91" fillId="0" borderId="0" xfId="54" applyFont="1" applyFill="1" applyAlignment="1" applyProtection="1">
      <alignment horizontal="left" vertical="center" indent="1"/>
    </xf>
    <xf numFmtId="0" fontId="90" fillId="0" borderId="0" xfId="54" applyFont="1" applyFill="1" applyAlignment="1" applyProtection="1">
      <alignment vertical="center" wrapText="1"/>
    </xf>
    <xf numFmtId="0" fontId="63" fillId="0" borderId="0" xfId="52" applyFont="1" applyFill="1" applyAlignment="1" applyProtection="1">
      <alignment horizontal="left" vertical="center" wrapText="1"/>
    </xf>
    <xf numFmtId="0" fontId="64" fillId="0" borderId="0" xfId="52" applyFont="1" applyFill="1" applyAlignment="1" applyProtection="1">
      <alignment horizontal="left" vertical="center" wrapText="1"/>
    </xf>
    <xf numFmtId="0" fontId="65" fillId="0" borderId="0" xfId="52" applyFont="1" applyAlignment="1" applyProtection="1">
      <alignment vertical="center" wrapText="1"/>
    </xf>
    <xf numFmtId="0" fontId="63" fillId="7" borderId="0" xfId="52" applyFont="1" applyFill="1" applyBorder="1" applyAlignment="1" applyProtection="1">
      <alignment vertical="center" wrapText="1"/>
    </xf>
    <xf numFmtId="0" fontId="66"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left" vertical="center" wrapText="1" indent="2"/>
    </xf>
    <xf numFmtId="0" fontId="63" fillId="0" borderId="0" xfId="52" applyFont="1" applyAlignment="1" applyProtection="1">
      <alignment vertical="center" wrapText="1"/>
    </xf>
    <xf numFmtId="0" fontId="64" fillId="0" borderId="0" xfId="52" applyFont="1" applyAlignment="1" applyProtection="1">
      <alignment horizontal="center" vertical="center" wrapText="1"/>
    </xf>
    <xf numFmtId="0" fontId="63" fillId="7" borderId="0" xfId="52" applyFont="1" applyFill="1" applyBorder="1" applyAlignment="1" applyProtection="1">
      <alignment horizontal="right" vertical="center" wrapText="1" indent="1"/>
    </xf>
    <xf numFmtId="0" fontId="67" fillId="7" borderId="0" xfId="52"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14" fontId="63" fillId="7" borderId="0" xfId="52" applyNumberFormat="1" applyFont="1" applyFill="1" applyBorder="1" applyAlignment="1" applyProtection="1">
      <alignment horizontal="left" vertical="center" wrapText="1"/>
    </xf>
    <xf numFmtId="0" fontId="64" fillId="7" borderId="0" xfId="52" applyNumberFormat="1" applyFont="1" applyFill="1" applyBorder="1" applyAlignment="1" applyProtection="1">
      <alignment horizontal="center" vertical="center" wrapText="1"/>
    </xf>
    <xf numFmtId="0" fontId="63" fillId="7" borderId="0" xfId="52" applyNumberFormat="1" applyFont="1" applyFill="1" applyBorder="1" applyAlignment="1" applyProtection="1">
      <alignment horizontal="left" vertical="center" wrapText="1" indent="1"/>
    </xf>
    <xf numFmtId="0" fontId="63" fillId="7" borderId="0" xfId="52" applyFont="1" applyFill="1" applyBorder="1" applyAlignment="1" applyProtection="1">
      <alignment horizontal="center" vertical="center" wrapText="1"/>
    </xf>
    <xf numFmtId="0" fontId="69" fillId="7" borderId="0" xfId="52" applyFont="1" applyFill="1" applyBorder="1" applyAlignment="1" applyProtection="1">
      <alignment horizontal="center" vertical="center" wrapText="1"/>
    </xf>
    <xf numFmtId="14" fontId="69" fillId="7" borderId="0" xfId="52" applyNumberFormat="1" applyFont="1" applyFill="1" applyBorder="1" applyAlignment="1" applyProtection="1">
      <alignment horizontal="center" vertical="center" wrapText="1"/>
    </xf>
    <xf numFmtId="0" fontId="69" fillId="7" borderId="0" xfId="52" applyFont="1" applyFill="1" applyBorder="1" applyAlignment="1" applyProtection="1">
      <alignment vertical="center" wrapText="1"/>
    </xf>
    <xf numFmtId="0" fontId="70" fillId="7" borderId="0" xfId="52" applyFont="1" applyFill="1" applyBorder="1" applyAlignment="1" applyProtection="1">
      <alignment vertical="center" wrapText="1"/>
    </xf>
    <xf numFmtId="0" fontId="62" fillId="0" borderId="0" xfId="52" applyNumberFormat="1" applyFont="1" applyFill="1" applyAlignment="1" applyProtection="1">
      <alignment horizontal="left" vertical="center" wrapText="1"/>
    </xf>
    <xf numFmtId="0" fontId="61" fillId="0" borderId="0" xfId="52" applyFont="1" applyFill="1" applyAlignment="1" applyProtection="1">
      <alignment horizontal="left" vertical="center" wrapText="1"/>
    </xf>
    <xf numFmtId="0" fontId="61" fillId="0" borderId="0" xfId="52" applyFont="1" applyAlignment="1" applyProtection="1">
      <alignment vertical="center" wrapText="1"/>
    </xf>
    <xf numFmtId="0" fontId="61" fillId="0" borderId="0" xfId="52" applyFont="1" applyAlignment="1" applyProtection="1">
      <alignment horizontal="center" vertical="center" wrapText="1"/>
    </xf>
    <xf numFmtId="0" fontId="63" fillId="0" borderId="0" xfId="52" applyFont="1" applyBorder="1" applyAlignment="1" applyProtection="1">
      <alignment vertical="center" wrapText="1"/>
    </xf>
    <xf numFmtId="0" fontId="63" fillId="0" borderId="0" xfId="52" applyFont="1" applyAlignment="1" applyProtection="1">
      <alignment horizontal="right" vertical="center"/>
    </xf>
    <xf numFmtId="0" fontId="63" fillId="0" borderId="0" xfId="52" applyFont="1" applyAlignment="1" applyProtection="1">
      <alignment horizontal="center" vertical="center" wrapText="1"/>
    </xf>
    <xf numFmtId="49" fontId="11"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2" fillId="13" borderId="15" xfId="41" applyFont="1" applyFill="1" applyBorder="1" applyAlignment="1" applyProtection="1">
      <alignment horizontal="center" vertical="center" wrapText="1"/>
    </xf>
    <xf numFmtId="0" fontId="80" fillId="0" borderId="0" xfId="54" applyFont="1" applyFill="1" applyAlignment="1" applyProtection="1">
      <alignment horizontal="left" vertical="center" indent="1"/>
    </xf>
    <xf numFmtId="0" fontId="80" fillId="0" borderId="0" xfId="54" applyNumberFormat="1" applyFont="1" applyFill="1" applyAlignment="1" applyProtection="1">
      <alignment horizontal="left" vertical="center" indent="1"/>
    </xf>
    <xf numFmtId="14" fontId="11" fillId="8" borderId="5" xfId="53" applyNumberFormat="1" applyFont="1" applyFill="1" applyBorder="1" applyAlignment="1" applyProtection="1">
      <alignment horizontal="left" vertical="center" wrapText="1" indent="1"/>
    </xf>
    <xf numFmtId="0" fontId="34" fillId="0" borderId="0" xfId="54" applyFont="1" applyFill="1" applyBorder="1" applyAlignment="1" applyProtection="1">
      <alignment horizontal="center" vertical="top" wrapText="1"/>
    </xf>
    <xf numFmtId="0" fontId="80" fillId="0" borderId="24" xfId="54" applyFont="1" applyFill="1" applyBorder="1" applyAlignment="1" applyProtection="1">
      <alignment vertical="center"/>
    </xf>
    <xf numFmtId="0" fontId="11"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8" fillId="0" borderId="0" xfId="0" applyNumberFormat="1" applyFont="1" applyAlignment="1">
      <alignment vertical="center"/>
    </xf>
    <xf numFmtId="0" fontId="0" fillId="0" borderId="0" xfId="0" applyNumberFormat="1" applyFont="1" applyAlignment="1">
      <alignment vertical="center"/>
    </xf>
    <xf numFmtId="0" fontId="13" fillId="10" borderId="5" xfId="54" applyFont="1" applyFill="1" applyBorder="1" applyAlignment="1" applyProtection="1">
      <alignment horizontal="center" vertical="center" wrapText="1"/>
    </xf>
    <xf numFmtId="49" fontId="11" fillId="0" borderId="0" xfId="0" applyFont="1" applyFill="1" applyProtection="1">
      <alignment vertical="top"/>
    </xf>
    <xf numFmtId="0" fontId="13"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1" fillId="0" borderId="0" xfId="54" applyFont="1" applyFill="1" applyAlignment="1" applyProtection="1">
      <alignment horizontal="left" vertical="center" wrapText="1" indent="2"/>
    </xf>
    <xf numFmtId="0" fontId="11"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1" fillId="0" borderId="5" xfId="54" applyNumberFormat="1" applyFont="1" applyFill="1" applyBorder="1" applyAlignment="1" applyProtection="1">
      <alignment horizontal="lef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11" fillId="13" borderId="19" xfId="54" applyNumberFormat="1" applyFont="1" applyFill="1" applyBorder="1" applyAlignment="1" applyProtection="1">
      <alignment horizontal="center" vertical="center" wrapText="1"/>
    </xf>
    <xf numFmtId="49" fontId="45" fillId="13" borderId="23" xfId="0" applyFont="1" applyFill="1" applyBorder="1" applyAlignment="1" applyProtection="1">
      <alignment horizontal="left" vertical="center" indent="3"/>
    </xf>
    <xf numFmtId="0" fontId="11" fillId="13" borderId="21" xfId="53" applyNumberFormat="1" applyFont="1" applyFill="1" applyBorder="1" applyAlignment="1" applyProtection="1">
      <alignment horizontal="left" vertical="center" wrapText="1"/>
    </xf>
    <xf numFmtId="0" fontId="11" fillId="0" borderId="5" xfId="33" applyFont="1" applyFill="1" applyBorder="1" applyAlignment="1" applyProtection="1">
      <alignment horizontal="center" vertical="center" wrapText="1"/>
    </xf>
    <xf numFmtId="49" fontId="11" fillId="0" borderId="16" xfId="49" applyNumberFormat="1" applyFont="1" applyFill="1" applyBorder="1" applyAlignment="1" applyProtection="1">
      <alignment horizontal="left" vertical="center" wrapText="1"/>
    </xf>
    <xf numFmtId="49" fontId="13" fillId="13" borderId="13" xfId="41" applyFont="1" applyFill="1" applyBorder="1" applyAlignment="1" applyProtection="1">
      <alignment horizontal="center" vertical="center"/>
    </xf>
    <xf numFmtId="49" fontId="45" fillId="13" borderId="14" xfId="41" applyFont="1" applyFill="1" applyBorder="1" applyAlignment="1" applyProtection="1">
      <alignment horizontal="left" vertical="center"/>
    </xf>
    <xf numFmtId="0" fontId="11"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1" fillId="7" borderId="0" xfId="52" applyFont="1" applyFill="1" applyBorder="1" applyAlignment="1" applyProtection="1">
      <alignment vertical="center" wrapText="1"/>
    </xf>
    <xf numFmtId="0" fontId="72" fillId="0" borderId="0" xfId="54" applyFont="1" applyFill="1" applyAlignment="1" applyProtection="1">
      <alignment vertical="center" wrapText="1"/>
    </xf>
    <xf numFmtId="0" fontId="72" fillId="0" borderId="0" xfId="32" applyFont="1" applyFill="1" applyBorder="1" applyAlignment="1" applyProtection="1">
      <alignment vertical="center" wrapText="1"/>
    </xf>
    <xf numFmtId="0" fontId="72" fillId="0" borderId="0" xfId="55" applyFont="1" applyBorder="1" applyAlignment="1">
      <alignment vertical="center" wrapText="1"/>
    </xf>
    <xf numFmtId="0" fontId="72" fillId="0" borderId="0" xfId="49" applyFont="1" applyProtection="1"/>
    <xf numFmtId="49" fontId="73" fillId="0" borderId="0" xfId="0" applyFont="1">
      <alignment vertical="top"/>
    </xf>
    <xf numFmtId="0" fontId="80" fillId="0" borderId="0" xfId="0" applyNumberFormat="1" applyFont="1" applyFill="1" applyBorder="1" applyAlignment="1">
      <alignment horizontal="center" vertical="center"/>
    </xf>
    <xf numFmtId="49" fontId="74"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1" fillId="0" borderId="0" xfId="52" applyNumberFormat="1" applyFont="1" applyFill="1" applyBorder="1" applyAlignment="1" applyProtection="1">
      <alignment horizontal="center" vertical="center" wrapText="1"/>
    </xf>
    <xf numFmtId="49" fontId="11" fillId="0" borderId="26" xfId="0" applyNumberFormat="1" applyFont="1" applyBorder="1" applyProtection="1">
      <alignment vertical="top"/>
    </xf>
    <xf numFmtId="49" fontId="11" fillId="0" borderId="26" xfId="0" applyNumberFormat="1" applyFont="1" applyBorder="1" applyAlignment="1" applyProtection="1">
      <alignment vertical="top" wrapText="1"/>
    </xf>
    <xf numFmtId="0" fontId="11" fillId="9" borderId="5" xfId="53" applyNumberFormat="1" applyFont="1" applyFill="1" applyBorder="1" applyAlignment="1" applyProtection="1">
      <alignment horizontal="left" vertical="center" wrapText="1"/>
      <protection locked="0"/>
    </xf>
    <xf numFmtId="0" fontId="40" fillId="7" borderId="0" xfId="43" applyNumberFormat="1" applyFont="1" applyFill="1" applyBorder="1" applyAlignment="1">
      <alignment horizontal="left" vertical="center" wrapText="1"/>
    </xf>
    <xf numFmtId="0" fontId="39" fillId="7" borderId="0" xfId="43" applyNumberFormat="1" applyFont="1" applyFill="1" applyBorder="1" applyAlignment="1">
      <alignment vertical="top" wrapText="1"/>
    </xf>
    <xf numFmtId="0" fontId="40" fillId="7" borderId="0" xfId="43" applyNumberFormat="1" applyFont="1" applyFill="1" applyBorder="1" applyAlignment="1">
      <alignment vertical="center" wrapText="1"/>
    </xf>
    <xf numFmtId="0" fontId="39" fillId="7" borderId="0" xfId="43" applyNumberFormat="1" applyFont="1" applyFill="1" applyBorder="1" applyAlignment="1">
      <alignment vertical="center" wrapText="1"/>
    </xf>
    <xf numFmtId="0" fontId="80" fillId="0" borderId="0" xfId="41" applyNumberFormat="1" applyFont="1">
      <alignment vertical="top"/>
    </xf>
    <xf numFmtId="49" fontId="80" fillId="0" borderId="0" xfId="41" applyNumberFormat="1" applyFont="1">
      <alignment vertical="top"/>
    </xf>
    <xf numFmtId="0" fontId="34"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4" fillId="10" borderId="5" xfId="54" applyFont="1" applyFill="1" applyBorder="1" applyAlignment="1" applyProtection="1">
      <alignment horizontal="center" vertical="center" wrapText="1"/>
    </xf>
    <xf numFmtId="49" fontId="11"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1" fillId="0" borderId="5" xfId="0" applyNumberFormat="1" applyFont="1" applyBorder="1" applyAlignment="1" applyProtection="1">
      <alignment horizontal="right" vertical="center"/>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49" fontId="62" fillId="0" borderId="0" xfId="53" applyNumberFormat="1" applyFont="1" applyFill="1" applyBorder="1" applyAlignment="1" applyProtection="1">
      <alignment vertical="center" wrapText="1"/>
    </xf>
    <xf numFmtId="0" fontId="62" fillId="0" borderId="0" xfId="47" applyNumberFormat="1" applyFont="1" applyFill="1" applyBorder="1" applyAlignment="1" applyProtection="1">
      <alignment vertical="center" wrapText="1"/>
    </xf>
    <xf numFmtId="49" fontId="109" fillId="0" borderId="0" xfId="53" applyNumberFormat="1" applyFont="1" applyFill="1" applyBorder="1" applyAlignment="1" applyProtection="1">
      <alignment vertical="center" wrapText="1"/>
    </xf>
    <xf numFmtId="0" fontId="62" fillId="0" borderId="0" xfId="47" applyFont="1" applyFill="1" applyBorder="1" applyAlignment="1" applyProtection="1">
      <alignment horizontal="right" vertical="center" wrapText="1"/>
    </xf>
    <xf numFmtId="0" fontId="108" fillId="0" borderId="0" xfId="0" applyNumberFormat="1" applyFont="1" applyBorder="1" applyAlignment="1">
      <alignment vertical="center"/>
    </xf>
    <xf numFmtId="49" fontId="0" fillId="0" borderId="0" xfId="0" applyBorder="1">
      <alignment vertical="top"/>
    </xf>
    <xf numFmtId="0" fontId="80" fillId="0" borderId="0" xfId="0" applyNumberFormat="1" applyFont="1" applyAlignment="1">
      <alignment vertical="center"/>
    </xf>
    <xf numFmtId="49" fontId="11" fillId="11" borderId="5" xfId="53" applyNumberFormat="1"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23" fillId="0" borderId="0" xfId="54" applyFont="1" applyFill="1" applyBorder="1" applyAlignment="1" applyProtection="1">
      <alignment vertical="center" wrapText="1"/>
    </xf>
    <xf numFmtId="0" fontId="11" fillId="0" borderId="0" xfId="47" applyFont="1" applyFill="1" applyBorder="1" applyAlignment="1" applyProtection="1">
      <alignment horizontal="left" vertical="center" wrapText="1"/>
    </xf>
    <xf numFmtId="0" fontId="34" fillId="7" borderId="0"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79" fillId="7" borderId="0" xfId="54" applyFont="1" applyFill="1" applyBorder="1" applyAlignment="1" applyProtection="1">
      <alignment vertical="center" wrapText="1"/>
    </xf>
    <xf numFmtId="0" fontId="11"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80" fillId="7" borderId="0" xfId="33"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23" fillId="0" borderId="0" xfId="55" applyFont="1" applyBorder="1" applyAlignment="1">
      <alignment horizontal="center" vertical="center" wrapText="1"/>
    </xf>
    <xf numFmtId="0" fontId="11"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80" fillId="0" borderId="0" xfId="54" applyFont="1" applyFill="1" applyAlignment="1" applyProtection="1">
      <alignment vertical="center" wrapText="1"/>
    </xf>
    <xf numFmtId="49" fontId="80" fillId="0" borderId="0" xfId="0" applyFont="1">
      <alignment vertical="top"/>
    </xf>
    <xf numFmtId="0" fontId="11" fillId="7" borderId="17" xfId="54" applyFont="1" applyFill="1" applyBorder="1" applyAlignment="1" applyProtection="1">
      <alignment vertical="center" wrapText="1"/>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11" fillId="0" borderId="5" xfId="54" applyFont="1" applyFill="1" applyBorder="1" applyAlignment="1" applyProtection="1">
      <alignment horizontal="left" vertical="center" wrapText="1"/>
    </xf>
    <xf numFmtId="0" fontId="11" fillId="7" borderId="5" xfId="54" applyFont="1" applyFill="1" applyBorder="1" applyAlignment="1" applyProtection="1">
      <alignment horizontal="left" vertical="center" wrapText="1"/>
    </xf>
    <xf numFmtId="49" fontId="80" fillId="7" borderId="15" xfId="33" applyNumberFormat="1" applyFont="1" applyFill="1" applyBorder="1" applyAlignment="1" applyProtection="1">
      <alignment horizontal="center" vertical="center" wrapText="1"/>
    </xf>
    <xf numFmtId="49" fontId="78" fillId="0" borderId="0" xfId="54" applyNumberFormat="1" applyFont="1" applyFill="1" applyAlignment="1" applyProtection="1">
      <alignment vertical="center" wrapText="1"/>
    </xf>
    <xf numFmtId="0" fontId="78" fillId="0" borderId="0" xfId="0" applyNumberFormat="1" applyFont="1" applyFill="1" applyBorder="1" applyAlignment="1">
      <alignment vertical="center"/>
    </xf>
    <xf numFmtId="49" fontId="42" fillId="0" borderId="5" xfId="53" applyNumberFormat="1" applyFont="1" applyFill="1" applyBorder="1" applyAlignment="1" applyProtection="1">
      <alignment vertical="center" wrapText="1"/>
    </xf>
    <xf numFmtId="0" fontId="11"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1"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80" fillId="0" borderId="0" xfId="54" applyNumberFormat="1" applyFont="1" applyFill="1" applyAlignment="1" applyProtection="1">
      <alignment vertical="center"/>
    </xf>
    <xf numFmtId="0" fontId="110" fillId="0" borderId="0" xfId="0" applyNumberFormat="1" applyFont="1" applyFill="1" applyBorder="1" applyAlignment="1">
      <alignment vertical="center"/>
    </xf>
    <xf numFmtId="0" fontId="11" fillId="7" borderId="26" xfId="54" applyFont="1" applyFill="1" applyBorder="1" applyAlignment="1" applyProtection="1">
      <alignment vertical="center" wrapText="1"/>
    </xf>
    <xf numFmtId="0" fontId="11" fillId="7" borderId="28"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49" fontId="34"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1" fillId="0" borderId="0" xfId="0" applyNumberFormat="1" applyFont="1" applyProtection="1">
      <alignment vertical="top"/>
    </xf>
    <xf numFmtId="0" fontId="13" fillId="7" borderId="0" xfId="54" applyFont="1" applyFill="1" applyBorder="1" applyAlignment="1" applyProtection="1">
      <alignment horizontal="center" vertical="center" wrapText="1"/>
    </xf>
    <xf numFmtId="0" fontId="37" fillId="7" borderId="0" xfId="54" applyFont="1" applyFill="1" applyBorder="1" applyAlignment="1" applyProtection="1">
      <alignment vertical="center" wrapText="1"/>
    </xf>
    <xf numFmtId="0" fontId="37" fillId="0" borderId="0" xfId="54" applyFont="1" applyFill="1" applyAlignment="1" applyProtection="1">
      <alignment vertical="center" wrapText="1"/>
    </xf>
    <xf numFmtId="49" fontId="11" fillId="0" borderId="0" xfId="54" applyNumberFormat="1" applyFont="1" applyFill="1" applyAlignment="1" applyProtection="1">
      <alignment vertical="center" wrapText="1"/>
    </xf>
    <xf numFmtId="0" fontId="11" fillId="0" borderId="0" xfId="54" applyFont="1" applyFill="1" applyBorder="1" applyAlignment="1" applyProtection="1">
      <alignment vertical="center" wrapText="1"/>
    </xf>
    <xf numFmtId="0" fontId="0" fillId="0" borderId="0" xfId="0" applyNumberFormat="1" applyAlignment="1">
      <alignment vertical="center"/>
    </xf>
    <xf numFmtId="0" fontId="11"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1" fillId="7" borderId="5" xfId="30" applyNumberFormat="1" applyFont="1" applyFill="1" applyBorder="1" applyAlignment="1" applyProtection="1">
      <alignment horizontal="righ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45" fillId="13" borderId="15"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0" fontId="42" fillId="0" borderId="5" xfId="51" applyFont="1" applyFill="1" applyBorder="1" applyAlignment="1" applyProtection="1">
      <alignment vertical="center" wrapText="1"/>
    </xf>
    <xf numFmtId="49" fontId="11" fillId="0" borderId="5" xfId="0" applyNumberFormat="1" applyFont="1" applyBorder="1" applyProtection="1">
      <alignment vertical="top"/>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0" borderId="0" xfId="5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indent="4"/>
    </xf>
    <xf numFmtId="0" fontId="11" fillId="7" borderId="5" xfId="54" applyNumberFormat="1" applyFont="1" applyFill="1" applyBorder="1" applyAlignment="1" applyProtection="1">
      <alignment horizontal="left" vertical="center" wrapText="1" indent="5"/>
    </xf>
    <xf numFmtId="49" fontId="45" fillId="13" borderId="15" xfId="0" applyFont="1" applyFill="1" applyBorder="1" applyAlignment="1" applyProtection="1">
      <alignment horizontal="left" vertical="center" indent="5"/>
    </xf>
    <xf numFmtId="49" fontId="45" fillId="13" borderId="15" xfId="0" applyFont="1" applyFill="1" applyBorder="1" applyAlignment="1" applyProtection="1">
      <alignment horizontal="left" vertical="center" indent="6"/>
    </xf>
    <xf numFmtId="49" fontId="45" fillId="13" borderId="15" xfId="0" applyFont="1" applyFill="1" applyBorder="1" applyAlignment="1" applyProtection="1">
      <alignment horizontal="left" vertical="center" indent="1"/>
    </xf>
    <xf numFmtId="0" fontId="11" fillId="0" borderId="5" xfId="54"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11" fillId="0" borderId="0" xfId="47" applyFont="1" applyFill="1" applyBorder="1" applyAlignment="1" applyProtection="1">
      <alignment horizontal="right" vertical="center" wrapText="1"/>
    </xf>
    <xf numFmtId="0" fontId="23" fillId="0" borderId="0" xfId="32" applyFont="1" applyFill="1" applyBorder="1" applyAlignment="1" applyProtection="1">
      <alignment vertical="center" wrapText="1"/>
    </xf>
    <xf numFmtId="49" fontId="11" fillId="0" borderId="29" xfId="0" applyNumberFormat="1" applyFont="1" applyBorder="1" applyAlignment="1" applyProtection="1">
      <alignment vertical="top" wrapText="1"/>
    </xf>
    <xf numFmtId="0" fontId="79"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9" fontId="45" fillId="13" borderId="17" xfId="0" applyFont="1" applyFill="1" applyBorder="1" applyAlignment="1" applyProtection="1">
      <alignment horizontal="left" vertical="center" indent="2"/>
    </xf>
    <xf numFmtId="0" fontId="11" fillId="7" borderId="5" xfId="54" applyFont="1" applyFill="1" applyBorder="1" applyAlignment="1" applyProtection="1">
      <alignment vertical="center" wrapText="1"/>
    </xf>
    <xf numFmtId="0" fontId="23" fillId="0" borderId="0" xfId="55" applyFont="1" applyBorder="1" applyAlignment="1">
      <alignment horizontal="center"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49" fontId="11" fillId="0" borderId="0" xfId="54" applyNumberFormat="1" applyFont="1" applyFill="1" applyBorder="1" applyAlignment="1" applyProtection="1">
      <alignment vertical="center" wrapText="1"/>
    </xf>
    <xf numFmtId="49" fontId="80" fillId="0" borderId="0" xfId="0" applyNumberFormat="1" applyFont="1" applyFill="1" applyAlignment="1" applyProtection="1">
      <alignment vertical="center"/>
    </xf>
    <xf numFmtId="49" fontId="80"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2" fillId="0" borderId="0" xfId="47"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1" fillId="0" borderId="5" xfId="47" applyNumberFormat="1" applyFont="1" applyFill="1" applyBorder="1" applyAlignment="1" applyProtection="1">
      <alignment horizontal="center" vertical="center" wrapText="1"/>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0" fontId="11" fillId="13" borderId="14"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horizontal="center" vertical="center" wrapText="1"/>
    </xf>
    <xf numFmtId="0" fontId="11" fillId="0" borderId="23" xfId="47" applyFont="1" applyFill="1" applyBorder="1" applyAlignment="1" applyProtection="1">
      <alignment horizontal="left" vertical="center" wrapText="1" indent="2"/>
    </xf>
    <xf numFmtId="0" fontId="11" fillId="0" borderId="23" xfId="53" applyNumberFormat="1" applyFont="1" applyFill="1" applyBorder="1" applyAlignment="1" applyProtection="1">
      <alignment horizontal="left" vertical="center" wrapText="1"/>
    </xf>
    <xf numFmtId="49" fontId="11"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1" fillId="0" borderId="5" xfId="54" applyNumberFormat="1" applyFont="1" applyFill="1" applyBorder="1" applyAlignment="1" applyProtection="1">
      <alignment vertical="top" wrapText="1"/>
    </xf>
    <xf numFmtId="0" fontId="11" fillId="0" borderId="5" xfId="54"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1"/>
    </xf>
    <xf numFmtId="0" fontId="11" fillId="0" borderId="5" xfId="47" applyFont="1" applyFill="1" applyBorder="1" applyAlignment="1" applyProtection="1">
      <alignment horizontal="left" vertical="center" wrapText="1" indent="4"/>
    </xf>
    <xf numFmtId="49" fontId="11" fillId="13" borderId="25" xfId="54" applyNumberFormat="1" applyFont="1" applyFill="1" applyBorder="1" applyAlignment="1" applyProtection="1">
      <alignment horizontal="center" vertical="center" wrapText="1"/>
    </xf>
    <xf numFmtId="0" fontId="11" fillId="13" borderId="17" xfId="53" applyNumberFormat="1" applyFont="1" applyFill="1" applyBorder="1" applyAlignment="1" applyProtection="1">
      <alignment horizontal="left" vertical="center" wrapText="1"/>
    </xf>
    <xf numFmtId="49" fontId="11" fillId="13" borderId="18" xfId="54" applyNumberFormat="1" applyFont="1" applyFill="1" applyBorder="1" applyAlignment="1" applyProtection="1">
      <alignment vertical="center" wrapText="1"/>
    </xf>
    <xf numFmtId="49" fontId="34" fillId="7" borderId="15" xfId="33" applyNumberFormat="1" applyFont="1" applyFill="1" applyBorder="1" applyAlignment="1" applyProtection="1">
      <alignment horizontal="center" vertical="center" wrapText="1"/>
    </xf>
    <xf numFmtId="0" fontId="34" fillId="7" borderId="15" xfId="33" applyNumberFormat="1" applyFont="1" applyFill="1" applyBorder="1" applyAlignment="1" applyProtection="1">
      <alignment horizontal="center" vertical="center" wrapText="1"/>
    </xf>
    <xf numFmtId="0" fontId="80" fillId="7" borderId="15" xfId="33" applyNumberFormat="1" applyFont="1" applyFill="1" applyBorder="1" applyAlignment="1" applyProtection="1">
      <alignment horizontal="center" vertical="center" wrapText="1"/>
    </xf>
    <xf numFmtId="0" fontId="72" fillId="0" borderId="0" xfId="54" applyFont="1" applyFill="1" applyAlignment="1" applyProtection="1">
      <alignment vertical="center" wrapText="1"/>
    </xf>
    <xf numFmtId="0" fontId="11" fillId="0" borderId="5" xfId="47" applyFont="1" applyFill="1" applyBorder="1" applyAlignment="1" applyProtection="1">
      <alignment vertical="center" wrapText="1"/>
    </xf>
    <xf numFmtId="0" fontId="108" fillId="0" borderId="0" xfId="0" applyNumberFormat="1" applyFont="1" applyAlignment="1">
      <alignment vertical="center"/>
    </xf>
    <xf numFmtId="49" fontId="62" fillId="0" borderId="0" xfId="53" applyNumberFormat="1" applyFont="1" applyFill="1" applyBorder="1" applyAlignment="1" applyProtection="1">
      <alignment horizontal="center" vertical="center" wrapText="1"/>
    </xf>
    <xf numFmtId="0" fontId="62" fillId="0" borderId="0" xfId="47" applyFont="1" applyFill="1" applyBorder="1" applyAlignment="1" applyProtection="1">
      <alignment vertical="center" wrapText="1"/>
    </xf>
    <xf numFmtId="0" fontId="108" fillId="0" borderId="0" xfId="0" applyNumberFormat="1" applyFont="1" applyBorder="1" applyAlignment="1">
      <alignment vertical="center"/>
    </xf>
    <xf numFmtId="0" fontId="11" fillId="0" borderId="5" xfId="54" applyNumberFormat="1" applyFont="1" applyFill="1" applyBorder="1" applyAlignment="1" applyProtection="1">
      <alignment horizontal="left" vertical="center" wrapText="1" indent="6"/>
    </xf>
    <xf numFmtId="49" fontId="34" fillId="7" borderId="23" xfId="33" applyNumberFormat="1" applyFont="1" applyFill="1" applyBorder="1" applyAlignment="1" applyProtection="1">
      <alignment horizontal="center" vertical="center" wrapText="1"/>
    </xf>
    <xf numFmtId="0" fontId="34" fillId="7" borderId="23" xfId="33" applyNumberFormat="1" applyFont="1" applyFill="1" applyBorder="1" applyAlignment="1" applyProtection="1">
      <alignment horizontal="center" vertical="center" wrapText="1"/>
    </xf>
    <xf numFmtId="0" fontId="80" fillId="7" borderId="23" xfId="33" applyNumberFormat="1"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center" vertical="center" wrapText="1"/>
    </xf>
    <xf numFmtId="0" fontId="80" fillId="7" borderId="0" xfId="33" applyNumberFormat="1"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1" fillId="12" borderId="23" xfId="45" applyFont="1" applyFill="1" applyBorder="1" applyAlignment="1" applyProtection="1">
      <alignment horizontal="center" vertical="center" wrapText="1"/>
    </xf>
    <xf numFmtId="0" fontId="11" fillId="0" borderId="13" xfId="53" applyFont="1" applyBorder="1" applyAlignment="1" applyProtection="1">
      <alignment horizontal="left" vertical="center"/>
    </xf>
    <xf numFmtId="49" fontId="11" fillId="0" borderId="13" xfId="0" applyNumberFormat="1" applyFont="1" applyBorder="1" applyProtection="1">
      <alignment vertical="top"/>
    </xf>
    <xf numFmtId="49" fontId="42" fillId="0" borderId="13" xfId="0" applyNumberFormat="1" applyFont="1" applyBorder="1" applyProtection="1">
      <alignment vertical="top"/>
    </xf>
    <xf numFmtId="0" fontId="42" fillId="0" borderId="13" xfId="53" applyFont="1" applyBorder="1" applyAlignment="1" applyProtection="1">
      <alignment horizontal="left" vertical="center"/>
    </xf>
    <xf numFmtId="49" fontId="11" fillId="0" borderId="45" xfId="0" applyNumberFormat="1" applyFont="1" applyBorder="1" applyAlignment="1" applyProtection="1">
      <alignment vertical="center" wrapText="1"/>
    </xf>
    <xf numFmtId="0" fontId="11" fillId="0" borderId="16" xfId="54" applyFont="1" applyFill="1" applyBorder="1" applyAlignment="1" applyProtection="1">
      <alignment vertical="center" wrapText="1"/>
    </xf>
    <xf numFmtId="0" fontId="11" fillId="0" borderId="28" xfId="54" applyFont="1" applyFill="1" applyBorder="1" applyAlignment="1" applyProtection="1">
      <alignment vertical="center" wrapText="1"/>
    </xf>
    <xf numFmtId="0" fontId="11" fillId="0" borderId="26" xfId="54" applyFont="1" applyFill="1" applyBorder="1" applyAlignment="1" applyProtection="1">
      <alignment vertical="center" wrapText="1"/>
    </xf>
    <xf numFmtId="0" fontId="23" fillId="0" borderId="0" xfId="55" applyFont="1" applyFill="1" applyBorder="1" applyAlignment="1">
      <alignment vertical="center" wrapText="1"/>
    </xf>
    <xf numFmtId="49" fontId="42"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9" fillId="0" borderId="0" xfId="47" applyFont="1" applyFill="1" applyBorder="1" applyAlignment="1" applyProtection="1">
      <alignment horizontal="left" vertical="center" wrapText="1"/>
    </xf>
    <xf numFmtId="49" fontId="80" fillId="7" borderId="23" xfId="33" applyNumberFormat="1" applyFont="1" applyFill="1" applyBorder="1" applyAlignment="1" applyProtection="1">
      <alignment horizontal="center" vertical="center" wrapText="1"/>
    </xf>
    <xf numFmtId="0" fontId="109" fillId="7" borderId="0" xfId="54" applyFont="1" applyFill="1" applyBorder="1" applyAlignment="1" applyProtection="1">
      <alignment vertical="center" wrapText="1"/>
    </xf>
    <xf numFmtId="49" fontId="11"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4" fillId="7" borderId="0" xfId="33" applyNumberFormat="1" applyFont="1" applyFill="1" applyBorder="1" applyAlignment="1" applyProtection="1">
      <alignment vertical="center" wrapText="1"/>
    </xf>
    <xf numFmtId="0" fontId="34" fillId="7" borderId="0" xfId="33" applyNumberFormat="1" applyFont="1" applyFill="1" applyBorder="1" applyAlignment="1" applyProtection="1">
      <alignment horizontal="left" vertical="center" wrapText="1" indent="2"/>
    </xf>
    <xf numFmtId="49" fontId="45" fillId="0" borderId="0" xfId="0" applyFont="1" applyFill="1" applyBorder="1" applyAlignment="1" applyProtection="1">
      <alignment horizontal="left" vertical="center"/>
    </xf>
    <xf numFmtId="49" fontId="45" fillId="0" borderId="0" xfId="0" applyFont="1" applyFill="1" applyBorder="1" applyAlignment="1" applyProtection="1">
      <alignment horizontal="left" vertical="center" indent="2"/>
    </xf>
    <xf numFmtId="49" fontId="33"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2" fillId="0" borderId="0" xfId="53" applyNumberFormat="1" applyFont="1" applyFill="1" applyBorder="1" applyAlignment="1" applyProtection="1">
      <alignment horizontal="center" vertical="center" wrapText="1"/>
    </xf>
    <xf numFmtId="49" fontId="16" fillId="0" borderId="0" xfId="0" applyFont="1" applyFill="1" applyProtection="1">
      <alignment vertical="top"/>
    </xf>
    <xf numFmtId="49" fontId="37" fillId="0" borderId="0" xfId="0" applyFont="1" applyFill="1" applyBorder="1" applyProtection="1">
      <alignment vertical="top"/>
    </xf>
    <xf numFmtId="4" fontId="11" fillId="9" borderId="5" xfId="30" applyNumberFormat="1" applyFont="1" applyFill="1" applyBorder="1" applyAlignment="1" applyProtection="1">
      <alignment horizontal="right" vertical="center" wrapText="1"/>
      <protection locked="0"/>
    </xf>
    <xf numFmtId="49" fontId="0" fillId="0" borderId="0" xfId="0">
      <alignment vertical="top"/>
    </xf>
    <xf numFmtId="0" fontId="11" fillId="0" borderId="0" xfId="54" applyFont="1" applyFill="1" applyAlignment="1" applyProtection="1">
      <alignment vertical="center" wrapText="1"/>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49" fontId="33" fillId="13" borderId="13" xfId="0" applyFont="1" applyFill="1" applyBorder="1" applyAlignment="1" applyProtection="1">
      <alignment horizontal="center" vertical="center"/>
    </xf>
    <xf numFmtId="49" fontId="11" fillId="7" borderId="5" xfId="54" applyNumberFormat="1" applyFont="1" applyFill="1" applyBorder="1" applyAlignment="1" applyProtection="1">
      <alignment horizontal="center" vertical="center" wrapText="1"/>
    </xf>
    <xf numFmtId="49" fontId="11" fillId="0" borderId="5" xfId="53" applyNumberFormat="1"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0" fontId="11" fillId="7" borderId="5" xfId="54" applyNumberFormat="1" applyFont="1" applyFill="1" applyBorder="1" applyAlignment="1" applyProtection="1">
      <alignment horizontal="left" vertical="center" wrapText="1" indent="1"/>
    </xf>
    <xf numFmtId="0" fontId="11" fillId="7" borderId="5" xfId="54" applyNumberFormat="1" applyFont="1" applyFill="1" applyBorder="1" applyAlignment="1" applyProtection="1">
      <alignment horizontal="left" vertical="center" wrapText="1" indent="2"/>
    </xf>
    <xf numFmtId="0" fontId="11" fillId="7" borderId="5" xfId="54" applyNumberFormat="1" applyFont="1" applyFill="1" applyBorder="1" applyAlignment="1" applyProtection="1">
      <alignment horizontal="left" vertical="center" wrapText="1" indent="3"/>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45" fillId="13" borderId="15" xfId="0" applyFont="1" applyFill="1" applyBorder="1" applyAlignment="1" applyProtection="1">
      <alignment horizontal="left" vertical="center" indent="1"/>
    </xf>
    <xf numFmtId="49" fontId="11" fillId="13" borderId="14" xfId="53" applyNumberFormat="1" applyFont="1" applyFill="1" applyBorder="1" applyAlignment="1" applyProtection="1">
      <alignment horizontal="center" vertical="center" wrapText="1"/>
    </xf>
    <xf numFmtId="49" fontId="11" fillId="2" borderId="5" xfId="54" applyNumberFormat="1" applyFont="1" applyFill="1" applyBorder="1" applyAlignment="1" applyProtection="1">
      <alignment vertical="center" wrapText="1"/>
      <protection locked="0"/>
    </xf>
    <xf numFmtId="0" fontId="11" fillId="0" borderId="5" xfId="54" applyNumberFormat="1" applyFont="1" applyFill="1" applyBorder="1" applyAlignment="1" applyProtection="1">
      <alignment horizontal="left" vertical="center" wrapText="1" indent="4"/>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5" fillId="13" borderId="13" xfId="0" applyFont="1" applyFill="1" applyBorder="1" applyAlignment="1" applyProtection="1">
      <alignment vertical="center" wrapText="1"/>
    </xf>
    <xf numFmtId="49" fontId="45" fillId="13" borderId="15" xfId="0" applyFont="1" applyFill="1" applyBorder="1" applyAlignment="1" applyProtection="1">
      <alignment vertical="center"/>
    </xf>
    <xf numFmtId="49" fontId="45" fillId="13" borderId="15" xfId="0" applyFont="1" applyFill="1" applyBorder="1" applyAlignment="1" applyProtection="1">
      <alignment vertical="center" wrapText="1"/>
    </xf>
    <xf numFmtId="4" fontId="11" fillId="0" borderId="5" xfId="30" applyNumberFormat="1" applyFont="1" applyFill="1" applyBorder="1" applyAlignment="1" applyProtection="1">
      <alignment vertical="center" wrapText="1"/>
    </xf>
    <xf numFmtId="49" fontId="11" fillId="0" borderId="5" xfId="54" applyNumberFormat="1" applyFont="1" applyFill="1" applyBorder="1" applyAlignment="1" applyProtection="1">
      <alignment horizontal="left" vertical="center" wrapText="1" indent="7"/>
    </xf>
    <xf numFmtId="0" fontId="11" fillId="0" borderId="5" xfId="54" applyNumberFormat="1" applyFont="1" applyFill="1" applyBorder="1" applyAlignment="1" applyProtection="1">
      <alignment horizontal="left" vertical="center" wrapText="1"/>
    </xf>
    <xf numFmtId="0" fontId="11" fillId="7" borderId="5" xfId="54" applyFont="1" applyFill="1" applyBorder="1" applyAlignment="1" applyProtection="1">
      <alignment vertical="center" wrapText="1"/>
    </xf>
    <xf numFmtId="0" fontId="11" fillId="0" borderId="5" xfId="53" applyNumberFormat="1" applyFont="1" applyFill="1" applyBorder="1" applyAlignment="1" applyProtection="1">
      <alignment vertical="center" wrapText="1"/>
    </xf>
    <xf numFmtId="0" fontId="11" fillId="0" borderId="5" xfId="54" applyNumberFormat="1" applyFont="1" applyFill="1" applyBorder="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4" applyFont="1" applyFill="1" applyAlignment="1" applyProtection="1">
      <alignment vertical="center" wrapText="1"/>
    </xf>
    <xf numFmtId="49" fontId="11" fillId="0" borderId="5" xfId="53" applyNumberFormat="1" applyFont="1" applyFill="1" applyBorder="1" applyAlignment="1" applyProtection="1">
      <alignment vertical="center" wrapText="1"/>
    </xf>
    <xf numFmtId="49" fontId="80" fillId="0" borderId="0" xfId="0" applyFont="1">
      <alignment vertical="top"/>
    </xf>
    <xf numFmtId="0" fontId="80" fillId="0" borderId="0" xfId="54" applyFont="1" applyFill="1" applyAlignment="1" applyProtection="1">
      <alignment vertical="center"/>
    </xf>
    <xf numFmtId="49" fontId="80" fillId="0" borderId="0" xfId="0" applyFont="1" applyAlignment="1">
      <alignment vertical="top"/>
    </xf>
    <xf numFmtId="0" fontId="11" fillId="7" borderId="5" xfId="54" applyNumberFormat="1" applyFont="1" applyFill="1" applyBorder="1" applyAlignment="1" applyProtection="1">
      <alignment horizontal="left" vertical="center" wrapText="1"/>
    </xf>
    <xf numFmtId="0" fontId="11" fillId="0" borderId="0" xfId="54" applyFont="1" applyFill="1" applyAlignment="1" applyProtection="1">
      <alignment vertical="top" wrapText="1"/>
    </xf>
    <xf numFmtId="49" fontId="45"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2" fillId="0" borderId="5" xfId="53" applyNumberFormat="1" applyFont="1" applyFill="1" applyBorder="1" applyAlignment="1" applyProtection="1">
      <alignment vertical="center" wrapText="1"/>
    </xf>
    <xf numFmtId="49" fontId="0" fillId="0" borderId="0" xfId="0">
      <alignment vertical="top"/>
    </xf>
    <xf numFmtId="49" fontId="11" fillId="0" borderId="0" xfId="0" applyFont="1">
      <alignment vertical="top"/>
    </xf>
    <xf numFmtId="49" fontId="0" fillId="0" borderId="0" xfId="0">
      <alignment vertical="top"/>
    </xf>
    <xf numFmtId="49" fontId="37" fillId="0" borderId="0" xfId="0" applyFont="1" applyBorder="1">
      <alignment vertical="top"/>
    </xf>
    <xf numFmtId="49" fontId="45" fillId="13" borderId="15" xfId="0" applyFont="1" applyFill="1" applyBorder="1" applyAlignment="1" applyProtection="1">
      <alignment horizontal="left" vertical="center" indent="1"/>
    </xf>
    <xf numFmtId="49" fontId="11" fillId="0" borderId="0" xfId="0" applyNumberFormat="1" applyFont="1" applyAlignment="1">
      <alignment vertical="center"/>
    </xf>
    <xf numFmtId="49" fontId="11" fillId="0" borderId="0" xfId="0" applyFont="1">
      <alignment vertical="top"/>
    </xf>
    <xf numFmtId="49" fontId="45" fillId="13" borderId="15" xfId="0" applyFont="1" applyFill="1" applyBorder="1" applyAlignment="1" applyProtection="1">
      <alignment horizontal="left" vertical="center"/>
    </xf>
    <xf numFmtId="49" fontId="11" fillId="13" borderId="15" xfId="54" applyNumberFormat="1" applyFont="1" applyFill="1" applyBorder="1" applyAlignment="1" applyProtection="1">
      <alignment horizontal="left" vertical="center" wrapText="1" indent="4"/>
    </xf>
    <xf numFmtId="49" fontId="11"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1"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1"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1" fillId="0" borderId="5" xfId="51" applyFont="1" applyFill="1" applyBorder="1" applyAlignment="1" applyProtection="1">
      <alignment vertical="center" wrapText="1"/>
    </xf>
    <xf numFmtId="0" fontId="11" fillId="0" borderId="0" xfId="47" applyFont="1" applyFill="1" applyBorder="1" applyAlignment="1" applyProtection="1">
      <alignment vertical="center" wrapText="1"/>
    </xf>
    <xf numFmtId="49" fontId="11" fillId="0" borderId="5" xfId="0" applyNumberFormat="1" applyFont="1" applyFill="1" applyBorder="1" applyAlignment="1" applyProtection="1">
      <alignment vertical="center" wrapText="1"/>
    </xf>
    <xf numFmtId="0" fontId="11" fillId="7" borderId="0" xfId="54" applyFont="1" applyFill="1" applyBorder="1" applyAlignment="1" applyProtection="1">
      <alignment vertical="center" wrapText="1"/>
    </xf>
    <xf numFmtId="0" fontId="13"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3" fillId="13" borderId="15" xfId="0" applyFont="1" applyFill="1" applyBorder="1" applyAlignment="1" applyProtection="1">
      <alignment horizontal="left" vertical="center"/>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0" fontId="11" fillId="0" borderId="0" xfId="47" applyFont="1" applyFill="1" applyBorder="1" applyAlignment="1" applyProtection="1">
      <alignment vertical="center" wrapText="1"/>
    </xf>
    <xf numFmtId="49" fontId="11" fillId="13" borderId="14" xfId="53" applyNumberFormat="1" applyFont="1" applyFill="1" applyBorder="1" applyAlignment="1" applyProtection="1">
      <alignment horizontal="center" vertical="center" wrapText="1"/>
    </xf>
    <xf numFmtId="4" fontId="11" fillId="0" borderId="5" xfId="30" applyNumberFormat="1" applyFont="1" applyFill="1" applyBorder="1" applyAlignment="1" applyProtection="1">
      <alignment horizontal="right"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vertical="center" wrapText="1"/>
    </xf>
    <xf numFmtId="0" fontId="11" fillId="0" borderId="0" xfId="54" applyNumberFormat="1" applyFont="1" applyFill="1" applyAlignment="1" applyProtection="1">
      <alignment vertical="center" wrapText="1"/>
    </xf>
    <xf numFmtId="4" fontId="80" fillId="0" borderId="5" xfId="30"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vertical="center" wrapText="1"/>
    </xf>
    <xf numFmtId="0" fontId="80"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11" borderId="5" xfId="53" applyNumberFormat="1"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34" fillId="7" borderId="23" xfId="33" applyNumberFormat="1" applyFont="1" applyFill="1" applyBorder="1" applyAlignment="1" applyProtection="1">
      <alignment horizontal="center" vertical="center" wrapText="1"/>
    </xf>
    <xf numFmtId="0" fontId="11"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1" fillId="0" borderId="13" xfId="30" applyNumberFormat="1" applyFont="1" applyFill="1" applyBorder="1" applyAlignment="1" applyProtection="1">
      <alignment horizontal="left" vertical="center" wrapText="1"/>
    </xf>
    <xf numFmtId="0" fontId="108" fillId="0" borderId="5" xfId="30" applyNumberFormat="1" applyFont="1" applyFill="1" applyBorder="1" applyAlignment="1" applyProtection="1">
      <alignment horizontal="left" vertical="center" wrapText="1" indent="2"/>
    </xf>
    <xf numFmtId="49" fontId="108" fillId="0" borderId="5" xfId="54" applyNumberFormat="1" applyFont="1" applyFill="1" applyBorder="1" applyAlignment="1" applyProtection="1">
      <alignment horizontal="center" vertical="center" wrapText="1"/>
    </xf>
    <xf numFmtId="0" fontId="109" fillId="0" borderId="0" xfId="54" applyFont="1" applyFill="1" applyAlignment="1" applyProtection="1">
      <alignment vertical="center" wrapText="1"/>
    </xf>
    <xf numFmtId="0" fontId="11" fillId="0" borderId="0" xfId="54" applyFont="1" applyFill="1" applyAlignment="1" applyProtection="1">
      <alignment vertical="top"/>
    </xf>
    <xf numFmtId="0" fontId="60" fillId="0" borderId="0" xfId="54" applyFont="1" applyFill="1" applyAlignment="1" applyProtection="1">
      <alignment horizontal="right" vertical="top" wrapText="1"/>
    </xf>
    <xf numFmtId="0" fontId="11" fillId="0" borderId="16" xfId="54" applyNumberFormat="1" applyFont="1" applyFill="1" applyBorder="1" applyAlignment="1" applyProtection="1">
      <alignment vertical="center" wrapText="1"/>
    </xf>
    <xf numFmtId="49" fontId="48" fillId="13" borderId="15" xfId="35" applyFont="1" applyFill="1" applyBorder="1" applyAlignment="1" applyProtection="1">
      <alignment horizontal="center" vertical="top"/>
    </xf>
    <xf numFmtId="0" fontId="11"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8" fillId="0" borderId="0" xfId="0" applyNumberFormat="1" applyFont="1" applyFill="1" applyBorder="1" applyAlignment="1" applyProtection="1">
      <alignment vertical="center"/>
    </xf>
    <xf numFmtId="49" fontId="62" fillId="0" borderId="0" xfId="54" applyNumberFormat="1" applyFont="1" applyFill="1" applyAlignment="1" applyProtection="1">
      <alignment vertical="center" wrapText="1"/>
    </xf>
    <xf numFmtId="0" fontId="112" fillId="7" borderId="0" xfId="54" applyFont="1" applyFill="1" applyBorder="1" applyAlignment="1" applyProtection="1">
      <alignment vertical="center" wrapText="1"/>
    </xf>
    <xf numFmtId="0" fontId="62" fillId="7" borderId="0" xfId="54" applyFont="1" applyFill="1" applyBorder="1" applyAlignment="1" applyProtection="1">
      <alignment vertical="center" wrapText="1"/>
    </xf>
    <xf numFmtId="0" fontId="11" fillId="7" borderId="0" xfId="52" applyFont="1" applyFill="1" applyBorder="1" applyAlignment="1" applyProtection="1">
      <alignment horizontal="right" vertical="center" wrapText="1" indent="1"/>
    </xf>
    <xf numFmtId="0" fontId="11" fillId="0" borderId="16" xfId="54" applyNumberFormat="1" applyFont="1" applyFill="1" applyBorder="1" applyAlignment="1" applyProtection="1">
      <alignment vertical="top" wrapText="1"/>
    </xf>
    <xf numFmtId="0" fontId="11" fillId="0" borderId="0" xfId="54" applyFont="1" applyFill="1" applyAlignment="1" applyProtection="1">
      <alignment vertical="center" wrapText="1"/>
    </xf>
    <xf numFmtId="49" fontId="11" fillId="0"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11" fillId="0" borderId="5" xfId="53" applyFont="1" applyBorder="1" applyAlignment="1" applyProtection="1">
      <alignment horizontal="left" vertical="center"/>
    </xf>
    <xf numFmtId="49" fontId="11" fillId="0" borderId="0" xfId="35" applyNumberFormat="1" applyFont="1">
      <alignment vertical="top"/>
    </xf>
    <xf numFmtId="0" fontId="11" fillId="0" borderId="0" xfId="54" applyFont="1" applyFill="1" applyBorder="1" applyAlignment="1" applyProtection="1">
      <alignment vertical="center" wrapText="1"/>
    </xf>
    <xf numFmtId="0" fontId="11" fillId="8" borderId="5" xfId="53" applyNumberFormat="1" applyFont="1" applyFill="1" applyBorder="1" applyAlignment="1" applyProtection="1">
      <alignment horizontal="left" vertical="center" wrapText="1"/>
    </xf>
    <xf numFmtId="0" fontId="72" fillId="0" borderId="0" xfId="54" applyFont="1" applyFill="1" applyAlignment="1" applyProtection="1">
      <alignment vertical="center" wrapText="1"/>
    </xf>
    <xf numFmtId="49" fontId="80" fillId="0" borderId="0" xfId="54" applyNumberFormat="1" applyFont="1" applyFill="1" applyAlignment="1" applyProtection="1">
      <alignment vertical="center" wrapText="1"/>
    </xf>
    <xf numFmtId="0" fontId="80" fillId="0" borderId="0" xfId="54" applyFont="1" applyFill="1" applyAlignment="1" applyProtection="1">
      <alignment vertical="center" wrapText="1"/>
    </xf>
    <xf numFmtId="0" fontId="37" fillId="0" borderId="0" xfId="54" applyFont="1" applyFill="1" applyAlignment="1" applyProtection="1">
      <alignment vertical="center" wrapText="1"/>
    </xf>
    <xf numFmtId="0" fontId="11" fillId="0" borderId="5" xfId="47" applyNumberFormat="1" applyFont="1" applyFill="1" applyBorder="1" applyAlignment="1" applyProtection="1">
      <alignment horizontal="center" vertical="center" wrapText="1"/>
    </xf>
    <xf numFmtId="49" fontId="86" fillId="7" borderId="0" xfId="33" applyNumberFormat="1" applyFont="1" applyFill="1" applyBorder="1" applyAlignment="1" applyProtection="1">
      <alignment horizontal="center" vertical="center" wrapText="1"/>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1"/>
    </xf>
    <xf numFmtId="0" fontId="11" fillId="0" borderId="5" xfId="54" applyNumberFormat="1" applyFont="1" applyFill="1" applyBorder="1" applyAlignment="1" applyProtection="1">
      <alignment vertical="center" wrapText="1"/>
    </xf>
    <xf numFmtId="0" fontId="11" fillId="0" borderId="5" xfId="47" applyFont="1" applyFill="1" applyBorder="1" applyAlignment="1" applyProtection="1">
      <alignment horizontal="left" vertical="center" wrapText="1" indent="3"/>
    </xf>
    <xf numFmtId="0" fontId="11" fillId="0" borderId="5" xfId="47" applyFont="1" applyFill="1" applyBorder="1" applyAlignment="1" applyProtection="1">
      <alignment horizontal="left" vertical="center" wrapText="1" indent="4"/>
    </xf>
    <xf numFmtId="49" fontId="11" fillId="13" borderId="13" xfId="54" applyNumberFormat="1" applyFont="1" applyFill="1" applyBorder="1" applyAlignment="1" applyProtection="1">
      <alignment horizontal="center" vertical="center" wrapText="1"/>
    </xf>
    <xf numFmtId="0" fontId="11" fillId="13" borderId="15" xfId="53" applyNumberFormat="1" applyFont="1" applyFill="1" applyBorder="1" applyAlignment="1" applyProtection="1">
      <alignment horizontal="left" vertical="center" wrapText="1"/>
    </xf>
    <xf numFmtId="49" fontId="11" fillId="13" borderId="14" xfId="54" applyNumberFormat="1" applyFont="1" applyFill="1" applyBorder="1" applyAlignment="1" applyProtection="1">
      <alignment vertical="center" wrapText="1"/>
    </xf>
    <xf numFmtId="49" fontId="11" fillId="0" borderId="0" xfId="54"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11" fillId="13" borderId="13" xfId="54" applyFont="1" applyFill="1" applyBorder="1" applyAlignment="1" applyProtection="1">
      <alignment vertical="center" wrapText="1"/>
    </xf>
    <xf numFmtId="49" fontId="11" fillId="10" borderId="5" xfId="35" applyNumberFormat="1" applyFont="1" applyFill="1" applyBorder="1" applyAlignment="1" applyProtection="1">
      <alignment horizontal="center" vertical="top" wrapText="1"/>
    </xf>
    <xf numFmtId="0" fontId="11" fillId="9" borderId="5" xfId="52" applyNumberFormat="1" applyFont="1" applyFill="1" applyBorder="1" applyAlignment="1" applyProtection="1">
      <alignment horizontal="left" vertical="center" wrapText="1" indent="1"/>
      <protection locked="0"/>
    </xf>
    <xf numFmtId="49" fontId="45" fillId="13" borderId="15" xfId="35" applyFont="1" applyFill="1" applyBorder="1" applyAlignment="1" applyProtection="1">
      <alignment horizontal="left" vertical="center" indent="2"/>
    </xf>
    <xf numFmtId="0" fontId="62" fillId="0" borderId="0" xfId="54" applyFont="1" applyFill="1" applyAlignment="1" applyProtection="1">
      <alignment vertical="center" wrapText="1"/>
    </xf>
    <xf numFmtId="0" fontId="80" fillId="0" borderId="0" xfId="54" applyFont="1" applyFill="1" applyAlignment="1" applyProtection="1">
      <alignment vertical="center"/>
    </xf>
    <xf numFmtId="0" fontId="11" fillId="0" borderId="5" xfId="47" applyFont="1" applyFill="1" applyBorder="1" applyAlignment="1" applyProtection="1">
      <alignment horizontal="left" vertical="center" wrapText="1" indent="2"/>
    </xf>
    <xf numFmtId="0" fontId="113" fillId="7" borderId="0" xfId="54" applyFont="1" applyFill="1" applyBorder="1" applyAlignment="1" applyProtection="1">
      <alignment horizontal="center" vertical="center" wrapText="1"/>
    </xf>
    <xf numFmtId="0" fontId="62" fillId="0" borderId="0" xfId="53" applyNumberFormat="1" applyFont="1" applyFill="1" applyBorder="1" applyAlignment="1" applyProtection="1">
      <alignment vertical="center" wrapText="1"/>
    </xf>
    <xf numFmtId="0" fontId="62" fillId="0" borderId="0" xfId="54" applyFont="1" applyFill="1" applyBorder="1" applyAlignment="1" applyProtection="1">
      <alignment vertical="center" wrapText="1"/>
    </xf>
    <xf numFmtId="49" fontId="45" fillId="13" borderId="17" xfId="0" applyFont="1" applyFill="1" applyBorder="1" applyAlignment="1" applyProtection="1">
      <alignment vertical="center" wrapText="1"/>
    </xf>
    <xf numFmtId="49" fontId="45" fillId="13" borderId="17" xfId="0" applyFont="1" applyFill="1" applyBorder="1" applyAlignment="1" applyProtection="1">
      <alignment vertical="center"/>
    </xf>
    <xf numFmtId="49" fontId="11" fillId="13" borderId="17" xfId="54" applyNumberFormat="1" applyFont="1" applyFill="1" applyBorder="1" applyAlignment="1" applyProtection="1">
      <alignment horizontal="left" vertical="center" wrapText="1" indent="4"/>
    </xf>
    <xf numFmtId="0" fontId="11" fillId="0" borderId="14" xfId="54" applyNumberFormat="1" applyFont="1" applyFill="1" applyBorder="1" applyAlignment="1" applyProtection="1">
      <alignment horizontal="left" vertical="center" wrapText="1" indent="4"/>
    </xf>
    <xf numFmtId="0" fontId="11"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2" fillId="0" borderId="46" xfId="53" applyNumberFormat="1" applyFont="1" applyFill="1" applyBorder="1" applyAlignment="1" applyProtection="1">
      <alignment horizontal="center"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38" fillId="0" borderId="20" xfId="54" applyFont="1" applyFill="1" applyBorder="1" applyAlignment="1" applyProtection="1">
      <alignment horizontal="center"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0" fontId="11" fillId="0" borderId="0" xfId="54" applyFont="1" applyFill="1" applyAlignment="1" applyProtection="1">
      <alignment vertical="center" wrapText="1"/>
    </xf>
    <xf numFmtId="49" fontId="37" fillId="0" borderId="0" xfId="0" applyFont="1" applyBorder="1">
      <alignment vertical="top"/>
    </xf>
    <xf numFmtId="0" fontId="38" fillId="0" borderId="0" xfId="54" applyFont="1" applyFill="1" applyAlignment="1" applyProtection="1">
      <alignment horizontal="center" vertical="center" wrapText="1"/>
    </xf>
    <xf numFmtId="49" fontId="11" fillId="0" borderId="0" xfId="0" applyFont="1" applyBorder="1">
      <alignment vertical="top"/>
    </xf>
    <xf numFmtId="49" fontId="11" fillId="0" borderId="0" xfId="0" applyFont="1" applyBorder="1" applyAlignment="1">
      <alignment vertical="top"/>
    </xf>
    <xf numFmtId="0" fontId="80" fillId="0" borderId="0" xfId="54" applyFont="1" applyFill="1" applyBorder="1" applyAlignment="1" applyProtection="1">
      <alignment vertical="center" wrapText="1"/>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49" fontId="37" fillId="0" borderId="0" xfId="0" applyFont="1" applyBorder="1">
      <alignment vertical="top"/>
    </xf>
    <xf numFmtId="0" fontId="46" fillId="7" borderId="0" xfId="54" applyFont="1" applyFill="1" applyBorder="1" applyAlignment="1" applyProtection="1">
      <alignment horizontal="center" vertical="center" wrapText="1"/>
    </xf>
    <xf numFmtId="0" fontId="11" fillId="0" borderId="0" xfId="54" applyFont="1" applyFill="1" applyBorder="1" applyAlignment="1" applyProtection="1">
      <alignment horizontal="center" vertical="center" wrapText="1"/>
    </xf>
    <xf numFmtId="49" fontId="11" fillId="0" borderId="0" xfId="0" applyFont="1" applyBorder="1">
      <alignment vertical="top"/>
    </xf>
    <xf numFmtId="0" fontId="11" fillId="0" borderId="20" xfId="54" applyFont="1" applyFill="1" applyBorder="1" applyAlignment="1" applyProtection="1">
      <alignment vertical="center" wrapText="1"/>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0" fontId="38" fillId="0" borderId="0" xfId="54" applyFont="1" applyFill="1" applyBorder="1" applyAlignment="1" applyProtection="1">
      <alignment vertical="center" wrapText="1"/>
    </xf>
    <xf numFmtId="49" fontId="11" fillId="0" borderId="20" xfId="0" applyFont="1" applyBorder="1">
      <alignment vertical="top"/>
    </xf>
    <xf numFmtId="49" fontId="80" fillId="0" borderId="0" xfId="0" applyFont="1" applyFill="1" applyBorder="1" applyProtection="1">
      <alignment vertical="top"/>
    </xf>
    <xf numFmtId="0" fontId="80" fillId="0" borderId="20" xfId="54" applyFont="1" applyFill="1" applyBorder="1" applyAlignment="1" applyProtection="1">
      <alignment horizontal="center" vertical="center" wrapText="1"/>
    </xf>
    <xf numFmtId="0" fontId="80" fillId="0" borderId="20" xfId="54" applyFont="1" applyFill="1" applyBorder="1" applyAlignment="1" applyProtection="1">
      <alignment vertical="center" wrapText="1"/>
    </xf>
    <xf numFmtId="49" fontId="16" fillId="0" borderId="0" xfId="0" applyFont="1" applyBorder="1">
      <alignment vertical="top"/>
    </xf>
    <xf numFmtId="49" fontId="0" fillId="0" borderId="20" xfId="0" applyBorder="1">
      <alignment vertical="top"/>
    </xf>
    <xf numFmtId="49" fontId="80" fillId="0" borderId="0" xfId="0" applyNumberFormat="1" applyFont="1" applyFill="1" applyBorder="1" applyAlignment="1" applyProtection="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38" fillId="0" borderId="0" xfId="54" applyFont="1" applyFill="1" applyAlignment="1" applyProtection="1">
      <alignment horizontal="center" vertical="center" wrapText="1"/>
    </xf>
    <xf numFmtId="49" fontId="11" fillId="0" borderId="0" xfId="0" applyNumberFormat="1" applyFont="1" applyAlignment="1">
      <alignment vertical="center"/>
    </xf>
    <xf numFmtId="49" fontId="11" fillId="0" borderId="0" xfId="0" applyFont="1">
      <alignment vertical="top"/>
    </xf>
    <xf numFmtId="49" fontId="11" fillId="0" borderId="0" xfId="0" applyFont="1" applyBorder="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Border="1" applyAlignment="1">
      <alignment vertical="center"/>
    </xf>
    <xf numFmtId="0" fontId="38" fillId="7" borderId="0" xfId="54" applyFont="1" applyFill="1" applyBorder="1" applyAlignment="1" applyProtection="1">
      <alignment vertical="center" wrapText="1"/>
    </xf>
    <xf numFmtId="0" fontId="16" fillId="0" borderId="0" xfId="54" applyFont="1" applyFill="1" applyBorder="1" applyAlignment="1" applyProtection="1">
      <alignment horizontal="center" vertical="center" wrapText="1"/>
    </xf>
    <xf numFmtId="0" fontId="16" fillId="0" borderId="0" xfId="54" applyFont="1" applyFill="1" applyBorder="1" applyAlignment="1" applyProtection="1">
      <alignment vertical="center" wrapText="1"/>
    </xf>
    <xf numFmtId="49" fontId="0" fillId="0" borderId="0" xfId="0">
      <alignment vertical="top"/>
    </xf>
    <xf numFmtId="0" fontId="11" fillId="0" borderId="0" xfId="54" applyFont="1" applyFill="1" applyAlignment="1" applyProtection="1">
      <alignment vertical="center" wrapText="1"/>
    </xf>
    <xf numFmtId="0" fontId="11" fillId="7" borderId="0" xfId="54" applyFont="1" applyFill="1" applyBorder="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49" fontId="11" fillId="0" borderId="0" xfId="54" applyNumberFormat="1" applyFont="1" applyFill="1" applyAlignment="1" applyProtection="1">
      <alignment vertical="center" wrapText="1"/>
    </xf>
    <xf numFmtId="0" fontId="16" fillId="0" borderId="0" xfId="54" applyFont="1" applyFill="1" applyAlignment="1" applyProtection="1">
      <alignment horizontal="center" vertical="center" wrapText="1"/>
    </xf>
    <xf numFmtId="0" fontId="11" fillId="0" borderId="0" xfId="54" applyFont="1" applyFill="1" applyBorder="1" applyAlignment="1" applyProtection="1">
      <alignment vertical="center" wrapText="1"/>
    </xf>
    <xf numFmtId="49" fontId="45" fillId="13" borderId="15" xfId="0" applyFont="1" applyFill="1" applyBorder="1" applyAlignment="1" applyProtection="1">
      <alignment horizontal="left" vertical="center" indent="2"/>
    </xf>
    <xf numFmtId="49" fontId="45" fillId="13" borderId="15" xfId="0" applyFont="1" applyFill="1" applyBorder="1" applyAlignment="1" applyProtection="1">
      <alignment horizontal="left" vertical="center" indent="3"/>
    </xf>
    <xf numFmtId="49" fontId="45" fillId="13" borderId="15" xfId="0" applyFont="1" applyFill="1" applyBorder="1" applyAlignment="1" applyProtection="1">
      <alignment horizontal="left" vertical="center" indent="4"/>
    </xf>
    <xf numFmtId="49" fontId="11" fillId="0" borderId="0" xfId="0" applyNumberFormat="1" applyFont="1" applyAlignment="1">
      <alignment vertical="center"/>
    </xf>
    <xf numFmtId="49" fontId="11" fillId="0" borderId="0" xfId="0" applyFont="1">
      <alignment vertical="top"/>
    </xf>
    <xf numFmtId="49" fontId="11" fillId="13" borderId="18" xfId="53" applyNumberFormat="1" applyFont="1" applyFill="1" applyBorder="1" applyAlignment="1" applyProtection="1">
      <alignment horizontal="center" vertical="center" wrapText="1"/>
    </xf>
    <xf numFmtId="49" fontId="42" fillId="13" borderId="15" xfId="53" applyNumberFormat="1" applyFont="1" applyFill="1" applyBorder="1" applyAlignment="1" applyProtection="1">
      <alignment horizontal="center" vertical="center" wrapText="1"/>
    </xf>
    <xf numFmtId="49" fontId="11"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80" fillId="0" borderId="0" xfId="54" applyFont="1" applyFill="1" applyAlignment="1" applyProtection="1">
      <alignment vertical="center" wrapText="1"/>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3" applyNumberFormat="1" applyFont="1" applyFill="1" applyBorder="1" applyAlignment="1" applyProtection="1">
      <alignment vertical="center" wrapText="1"/>
    </xf>
    <xf numFmtId="49" fontId="80" fillId="0" borderId="0" xfId="0" applyFont="1" applyAlignment="1">
      <alignment vertical="top"/>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0" fontId="80" fillId="0" borderId="0" xfId="54" applyFont="1" applyFill="1" applyBorder="1" applyAlignment="1" applyProtection="1">
      <alignment vertical="center" wrapText="1"/>
    </xf>
    <xf numFmtId="49" fontId="80" fillId="0" borderId="0" xfId="0" applyFont="1" applyBorder="1">
      <alignment vertical="top"/>
    </xf>
    <xf numFmtId="49" fontId="80" fillId="0" borderId="0" xfId="0" applyNumberFormat="1" applyFont="1" applyAlignment="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16" xfId="54" applyNumberFormat="1"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80" fillId="0" borderId="0" xfId="54"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1" fillId="0" borderId="5" xfId="54" applyNumberFormat="1" applyFont="1" applyFill="1" applyBorder="1" applyAlignment="1" applyProtection="1">
      <alignment horizontal="center" vertical="center" wrapText="1"/>
    </xf>
    <xf numFmtId="0" fontId="11" fillId="7" borderId="5" xfId="54"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0" xfId="0" applyNumberFormat="1">
      <alignment vertical="top"/>
    </xf>
    <xf numFmtId="0" fontId="11" fillId="0" borderId="5" xfId="51" applyFont="1" applyFill="1" applyBorder="1" applyAlignment="1" applyProtection="1">
      <alignment vertical="top" wrapText="1"/>
    </xf>
    <xf numFmtId="0" fontId="0" fillId="0" borderId="16" xfId="0" applyNumberFormat="1" applyBorder="1" applyAlignment="1">
      <alignment vertical="top" wrapText="1"/>
    </xf>
    <xf numFmtId="0" fontId="11"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1" fillId="0" borderId="5" xfId="0" applyNumberFormat="1" applyFont="1" applyBorder="1" applyAlignment="1" applyProtection="1">
      <alignment horizontal="right" vertical="top"/>
    </xf>
    <xf numFmtId="49" fontId="11" fillId="0" borderId="16" xfId="0" applyNumberFormat="1" applyFont="1" applyBorder="1" applyAlignment="1" applyProtection="1">
      <alignment horizontal="right" vertical="top"/>
    </xf>
    <xf numFmtId="49" fontId="45" fillId="13" borderId="15" xfId="0" applyFont="1" applyFill="1" applyBorder="1" applyAlignment="1" applyProtection="1">
      <alignment horizontal="left" vertical="center" indent="3"/>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49" fontId="11" fillId="0" borderId="0" xfId="0" applyFont="1">
      <alignment vertical="top"/>
    </xf>
    <xf numFmtId="0" fontId="46" fillId="7" borderId="0" xfId="54" applyFont="1" applyFill="1" applyBorder="1" applyAlignment="1" applyProtection="1">
      <alignment vertical="top" wrapText="1"/>
    </xf>
    <xf numFmtId="49" fontId="80" fillId="0" borderId="0" xfId="0" applyFont="1">
      <alignment vertical="top"/>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0" fillId="0" borderId="0" xfId="0">
      <alignment vertical="top"/>
    </xf>
    <xf numFmtId="0" fontId="11" fillId="0" borderId="0" xfId="54" applyFont="1" applyFill="1" applyAlignment="1" applyProtection="1">
      <alignment vertical="center" wrapText="1"/>
    </xf>
    <xf numFmtId="0" fontId="38" fillId="7" borderId="0" xfId="54" applyFont="1" applyFill="1" applyBorder="1" applyAlignment="1" applyProtection="1">
      <alignment horizontal="center" vertical="center" wrapText="1"/>
    </xf>
    <xf numFmtId="49" fontId="16" fillId="0" borderId="0" xfId="0" applyFont="1">
      <alignment vertical="top"/>
    </xf>
    <xf numFmtId="49" fontId="37" fillId="0" borderId="0" xfId="0" applyFont="1" applyBorder="1">
      <alignment vertical="top"/>
    </xf>
    <xf numFmtId="0" fontId="37" fillId="7" borderId="0" xfId="54" applyFont="1" applyFill="1" applyBorder="1" applyAlignment="1" applyProtection="1">
      <alignment vertical="center" wrapText="1"/>
    </xf>
    <xf numFmtId="0" fontId="16" fillId="0" borderId="0" xfId="54" applyFont="1" applyFill="1" applyAlignment="1" applyProtection="1">
      <alignment vertical="center" wrapText="1"/>
    </xf>
    <xf numFmtId="0" fontId="16" fillId="0" borderId="0" xfId="54" applyFont="1" applyFill="1" applyAlignment="1" applyProtection="1">
      <alignment horizontal="center" vertical="center" wrapText="1"/>
    </xf>
    <xf numFmtId="0" fontId="38" fillId="0" borderId="0" xfId="54" applyFont="1" applyFill="1" applyAlignment="1" applyProtection="1">
      <alignment horizontal="center" vertical="center" wrapText="1"/>
    </xf>
    <xf numFmtId="0" fontId="11" fillId="9" borderId="5" xfId="54" applyNumberFormat="1" applyFont="1" applyFill="1" applyBorder="1" applyAlignment="1" applyProtection="1">
      <alignment horizontal="left" vertical="center" wrapText="1" indent="6"/>
      <protection locked="0"/>
    </xf>
    <xf numFmtId="49" fontId="11" fillId="0" borderId="0" xfId="0" applyFont="1">
      <alignment vertical="top"/>
    </xf>
    <xf numFmtId="49" fontId="11" fillId="9" borderId="5" xfId="54" applyNumberFormat="1" applyFont="1" applyFill="1" applyBorder="1" applyAlignment="1" applyProtection="1">
      <alignment horizontal="left" vertical="center" wrapText="1" indent="7"/>
      <protection locked="0"/>
    </xf>
    <xf numFmtId="49" fontId="11" fillId="9" borderId="5" xfId="54" applyNumberFormat="1" applyFont="1" applyFill="1" applyBorder="1" applyAlignment="1" applyProtection="1">
      <alignment horizontal="left" vertical="center" wrapText="1" indent="4"/>
      <protection locked="0"/>
    </xf>
    <xf numFmtId="49" fontId="11" fillId="9" borderId="5" xfId="49" applyNumberFormat="1" applyFont="1" applyFill="1" applyBorder="1" applyAlignment="1" applyProtection="1">
      <alignment horizontal="left" vertical="center" wrapText="1"/>
      <protection locked="0"/>
    </xf>
    <xf numFmtId="49" fontId="11"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6" fillId="7" borderId="0" xfId="54" applyFont="1" applyFill="1" applyBorder="1" applyAlignment="1" applyProtection="1">
      <alignment vertical="top" wrapText="1"/>
    </xf>
    <xf numFmtId="49" fontId="80" fillId="0" borderId="0" xfId="0" applyFont="1">
      <alignment vertical="top"/>
    </xf>
    <xf numFmtId="169" fontId="11" fillId="9" borderId="5" xfId="30" applyNumberFormat="1" applyFont="1" applyFill="1" applyBorder="1" applyAlignment="1" applyProtection="1">
      <alignment horizontal="right" vertical="center" wrapText="1"/>
      <protection locked="0"/>
    </xf>
    <xf numFmtId="0" fontId="80" fillId="0" borderId="0" xfId="54" applyFont="1" applyFill="1" applyBorder="1" applyAlignment="1" applyProtection="1">
      <alignment vertical="center" wrapText="1"/>
    </xf>
    <xf numFmtId="49" fontId="80" fillId="0" borderId="0" xfId="54" applyNumberFormat="1" applyFont="1" applyFill="1" applyBorder="1" applyAlignment="1" applyProtection="1">
      <alignment vertical="center" wrapText="1"/>
    </xf>
    <xf numFmtId="0" fontId="80" fillId="0" borderId="0" xfId="54" applyFont="1" applyFill="1" applyBorder="1" applyAlignment="1" applyProtection="1">
      <alignment horizontal="center" vertical="center" wrapText="1"/>
    </xf>
    <xf numFmtId="49" fontId="80" fillId="0" borderId="0" xfId="0" applyFont="1" applyFill="1" applyBorder="1" applyProtection="1">
      <alignment vertical="top"/>
    </xf>
    <xf numFmtId="49" fontId="80" fillId="0" borderId="0" xfId="0" applyFont="1" applyBorder="1">
      <alignment vertical="top"/>
    </xf>
    <xf numFmtId="49" fontId="80" fillId="0" borderId="0" xfId="0" applyNumberFormat="1" applyFont="1" applyBorder="1" applyAlignment="1">
      <alignment vertical="center"/>
    </xf>
    <xf numFmtId="49" fontId="80" fillId="0" borderId="0" xfId="0" applyNumberFormat="1" applyFont="1" applyAlignment="1">
      <alignment vertical="center"/>
    </xf>
    <xf numFmtId="49" fontId="11" fillId="9" borderId="5" xfId="53" applyNumberFormat="1" applyFont="1" applyFill="1" applyBorder="1" applyAlignment="1" applyProtection="1">
      <alignment horizontal="left" vertical="center" wrapText="1"/>
      <protection locked="0"/>
    </xf>
    <xf numFmtId="49" fontId="11" fillId="0" borderId="5" xfId="53" applyNumberFormat="1"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left" vertical="center"/>
    </xf>
    <xf numFmtId="49" fontId="75"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1" fillId="9" borderId="5" xfId="54" applyNumberFormat="1" applyFont="1" applyFill="1" applyBorder="1" applyAlignment="1" applyProtection="1">
      <alignment horizontal="left" vertical="center" wrapText="1"/>
      <protection locked="0"/>
    </xf>
    <xf numFmtId="169" fontId="11" fillId="0" borderId="5" xfId="30" applyNumberFormat="1" applyFont="1" applyFill="1" applyBorder="1" applyAlignment="1" applyProtection="1">
      <alignment horizontal="right" vertical="center" wrapText="1"/>
    </xf>
    <xf numFmtId="169" fontId="11" fillId="0" borderId="5" xfId="30" applyNumberFormat="1" applyFont="1" applyFill="1" applyBorder="1" applyAlignment="1" applyProtection="1">
      <alignment vertical="center" wrapText="1"/>
    </xf>
    <xf numFmtId="4" fontId="11" fillId="0" borderId="5" xfId="54" applyNumberFormat="1" applyFont="1" applyFill="1" applyBorder="1" applyAlignment="1" applyProtection="1">
      <alignment horizontal="left" vertical="center" wrapText="1"/>
    </xf>
    <xf numFmtId="49" fontId="75"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80"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1"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1" fillId="8" borderId="5" xfId="52" applyNumberFormat="1" applyFont="1" applyFill="1" applyBorder="1" applyAlignment="1" applyProtection="1">
      <alignment horizontal="left" vertical="center" wrapText="1" indent="1"/>
    </xf>
    <xf numFmtId="0" fontId="75" fillId="9" borderId="5" xfId="30" applyNumberFormat="1" applyFont="1" applyFill="1" applyBorder="1" applyAlignment="1" applyProtection="1">
      <alignment horizontal="left" vertical="center" wrapText="1"/>
      <protection locked="0"/>
    </xf>
    <xf numFmtId="49" fontId="11" fillId="9" borderId="5" xfId="0" applyNumberFormat="1" applyFont="1" applyFill="1" applyBorder="1" applyAlignment="1" applyProtection="1">
      <alignment horizontal="left" vertical="center" wrapText="1" indent="1"/>
      <protection locked="0"/>
    </xf>
    <xf numFmtId="49" fontId="11" fillId="9" borderId="5" xfId="52" applyNumberFormat="1" applyFont="1" applyFill="1" applyBorder="1" applyAlignment="1" applyProtection="1">
      <alignment horizontal="left" vertical="center" wrapText="1" indent="1"/>
      <protection locked="0"/>
    </xf>
    <xf numFmtId="49" fontId="11" fillId="9" borderId="5" xfId="52" applyNumberFormat="1" applyFont="1" applyFill="1" applyBorder="1" applyAlignment="1" applyProtection="1">
      <alignment horizontal="left" vertical="center" wrapText="1" indent="1"/>
      <protection locked="0"/>
    </xf>
    <xf numFmtId="0" fontId="11" fillId="0" borderId="0" xfId="54" applyFont="1" applyFill="1" applyAlignment="1" applyProtection="1">
      <alignment vertical="center" wrapText="1"/>
    </xf>
    <xf numFmtId="0" fontId="37" fillId="0" borderId="0" xfId="54" applyFont="1" applyFill="1" applyAlignment="1" applyProtection="1">
      <alignment vertical="center" wrapText="1"/>
    </xf>
    <xf numFmtId="0" fontId="0" fillId="0" borderId="0" xfId="54" applyFont="1" applyFill="1" applyAlignment="1" applyProtection="1">
      <alignment vertical="center" wrapText="1"/>
    </xf>
    <xf numFmtId="0" fontId="0" fillId="0" borderId="0" xfId="0" applyNumberFormat="1" applyAlignment="1">
      <alignment vertical="center"/>
    </xf>
    <xf numFmtId="0" fontId="45" fillId="13" borderId="13" xfId="0" applyNumberFormat="1" applyFont="1" applyFill="1" applyBorder="1" applyAlignment="1" applyProtection="1">
      <alignment horizontal="left" vertical="center"/>
    </xf>
    <xf numFmtId="0" fontId="45" fillId="13" borderId="15" xfId="0" applyNumberFormat="1" applyFont="1" applyFill="1" applyBorder="1" applyAlignment="1" applyProtection="1">
      <alignment horizontal="left" vertical="center"/>
    </xf>
    <xf numFmtId="0" fontId="45" fillId="13" borderId="14" xfId="0" applyNumberFormat="1" applyFont="1" applyFill="1" applyBorder="1" applyAlignment="1" applyProtection="1">
      <alignment horizontal="left" vertical="center"/>
    </xf>
    <xf numFmtId="49" fontId="11" fillId="0" borderId="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indent="1"/>
    </xf>
    <xf numFmtId="0" fontId="0" fillId="0" borderId="0" xfId="0" applyNumberFormat="1" applyBorder="1" applyAlignment="1">
      <alignment vertical="center"/>
    </xf>
    <xf numFmtId="0" fontId="78" fillId="0" borderId="0" xfId="54" applyFont="1" applyFill="1" applyAlignment="1" applyProtection="1">
      <alignment vertical="center" wrapText="1"/>
    </xf>
    <xf numFmtId="0" fontId="11"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0" fontId="11" fillId="0" borderId="5" xfId="54" applyNumberFormat="1" applyFont="1" applyFill="1" applyBorder="1" applyAlignment="1" applyProtection="1">
      <alignment vertical="center" wrapText="1"/>
    </xf>
    <xf numFmtId="0" fontId="80" fillId="0" borderId="0" xfId="54" applyFont="1" applyFill="1" applyAlignment="1" applyProtection="1">
      <alignment vertical="center" wrapText="1"/>
    </xf>
    <xf numFmtId="49" fontId="0" fillId="0" borderId="0" xfId="0" applyNumberFormat="1" applyAlignment="1">
      <alignment vertical="center"/>
    </xf>
    <xf numFmtId="0" fontId="80" fillId="0" borderId="0" xfId="54" applyFont="1" applyFill="1" applyAlignment="1" applyProtection="1">
      <alignment vertical="center"/>
    </xf>
    <xf numFmtId="0" fontId="80" fillId="0" borderId="0" xfId="0" applyNumberFormat="1" applyFont="1" applyFill="1" applyBorder="1" applyAlignment="1">
      <alignment vertical="center"/>
    </xf>
    <xf numFmtId="49" fontId="80" fillId="0" borderId="0" xfId="54" applyNumberFormat="1" applyFont="1" applyFill="1" applyAlignment="1" applyProtection="1">
      <alignment vertical="center" wrapText="1"/>
    </xf>
    <xf numFmtId="49" fontId="11" fillId="0" borderId="5" xfId="33" applyNumberFormat="1" applyFont="1" applyFill="1" applyBorder="1" applyAlignment="1" applyProtection="1">
      <alignment horizontal="center" vertical="center" wrapText="1"/>
    </xf>
    <xf numFmtId="49" fontId="11" fillId="0" borderId="0" xfId="54" applyNumberFormat="1" applyFont="1" applyFill="1" applyBorder="1" applyAlignment="1" applyProtection="1">
      <alignment vertical="center" wrapText="1"/>
    </xf>
    <xf numFmtId="49" fontId="80" fillId="0" borderId="0" xfId="0" applyFont="1" applyFill="1" applyProtection="1">
      <alignment vertical="top"/>
    </xf>
    <xf numFmtId="49" fontId="11" fillId="8" borderId="5" xfId="54" applyNumberFormat="1" applyFont="1" applyFill="1" applyBorder="1" applyAlignment="1" applyProtection="1">
      <alignment horizontal="center" vertical="center" wrapText="1"/>
    </xf>
    <xf numFmtId="0" fontId="83" fillId="0" borderId="0" xfId="54" applyFont="1" applyFill="1" applyAlignment="1" applyProtection="1">
      <alignment vertical="center" wrapText="1"/>
    </xf>
    <xf numFmtId="49" fontId="13" fillId="13" borderId="13" xfId="41" applyFont="1" applyFill="1" applyBorder="1" applyAlignment="1" applyProtection="1">
      <alignment horizontal="right" vertical="center" wrapText="1"/>
    </xf>
    <xf numFmtId="49" fontId="78"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11" fillId="2" borderId="5" xfId="53" applyNumberFormat="1" applyFont="1" applyFill="1" applyBorder="1" applyAlignment="1" applyProtection="1">
      <alignment horizontal="left" vertical="center" wrapText="1"/>
      <protection locked="0"/>
    </xf>
    <xf numFmtId="0" fontId="38" fillId="0" borderId="0" xfId="0" applyNumberFormat="1" applyFont="1" applyBorder="1" applyAlignment="1">
      <alignment horizontal="center" vertical="center" wrapText="1"/>
    </xf>
    <xf numFmtId="0" fontId="11" fillId="8" borderId="5" xfId="53" applyNumberFormat="1" applyFont="1" applyFill="1" applyBorder="1" applyAlignment="1" applyProtection="1">
      <alignment horizontal="left" vertical="center" wrapText="1"/>
    </xf>
    <xf numFmtId="0" fontId="11"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6" fillId="7" borderId="0" xfId="33" applyNumberFormat="1" applyFont="1" applyFill="1" applyBorder="1" applyAlignment="1" applyProtection="1">
      <alignment horizontal="center" vertical="center" wrapText="1"/>
    </xf>
    <xf numFmtId="0" fontId="86" fillId="0" borderId="0" xfId="0" applyNumberFormat="1" applyFont="1" applyFill="1" applyBorder="1" applyAlignment="1">
      <alignment horizontal="center" vertical="center"/>
    </xf>
    <xf numFmtId="0" fontId="86" fillId="0" borderId="0" xfId="47" applyNumberFormat="1" applyFont="1" applyFill="1" applyBorder="1" applyAlignment="1" applyProtection="1">
      <alignment horizontal="center" vertical="center" wrapText="1"/>
    </xf>
    <xf numFmtId="0" fontId="86" fillId="0" borderId="0"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2"/>
    </xf>
    <xf numFmtId="49" fontId="11"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80" fillId="0" borderId="0" xfId="0" applyNumberFormat="1" applyFont="1" applyFill="1" applyBorder="1" applyAlignment="1" applyProtection="1">
      <alignment vertical="center"/>
    </xf>
    <xf numFmtId="49" fontId="11" fillId="9" borderId="5" xfId="52" applyNumberFormat="1" applyFont="1" applyFill="1" applyBorder="1" applyAlignment="1" applyProtection="1">
      <alignment horizontal="left" vertical="center" wrapText="1" indent="1"/>
      <protection locked="0"/>
    </xf>
    <xf numFmtId="0" fontId="87" fillId="0" borderId="0" xfId="0" applyNumberFormat="1" applyFont="1" applyFill="1" applyBorder="1" applyAlignment="1">
      <alignment vertical="center"/>
    </xf>
    <xf numFmtId="0" fontId="11" fillId="0" borderId="5" xfId="54" applyNumberFormat="1" applyFont="1" applyFill="1" applyBorder="1" applyAlignment="1" applyProtection="1">
      <alignment horizontal="center" vertical="center" wrapText="1"/>
    </xf>
    <xf numFmtId="0" fontId="11" fillId="0" borderId="5" xfId="47" applyNumberFormat="1" applyFont="1" applyFill="1" applyBorder="1" applyAlignment="1" applyProtection="1">
      <alignment horizontal="center" vertical="center" wrapText="1"/>
    </xf>
    <xf numFmtId="0" fontId="11" fillId="0" borderId="5" xfId="47" applyFont="1" applyFill="1" applyBorder="1" applyAlignment="1" applyProtection="1">
      <alignment horizontal="left" vertical="center" wrapText="1" indent="3"/>
    </xf>
    <xf numFmtId="0" fontId="80" fillId="0" borderId="0" xfId="0" applyNumberFormat="1" applyFont="1" applyFill="1" applyBorder="1" applyAlignment="1">
      <alignment horizontal="center" vertical="center"/>
    </xf>
    <xf numFmtId="14" fontId="54" fillId="0" borderId="5" xfId="53" applyNumberFormat="1" applyFont="1" applyFill="1" applyBorder="1" applyAlignment="1" applyProtection="1">
      <alignment horizontal="center" vertical="center" wrapText="1"/>
    </xf>
    <xf numFmtId="14" fontId="11" fillId="0" borderId="5" xfId="53" applyNumberFormat="1" applyFont="1" applyFill="1" applyBorder="1" applyAlignment="1" applyProtection="1">
      <alignment horizontal="left" vertical="center" wrapText="1" indent="1"/>
    </xf>
    <xf numFmtId="49" fontId="92" fillId="13" borderId="15" xfId="41" applyFont="1" applyFill="1" applyBorder="1" applyAlignment="1" applyProtection="1">
      <alignment horizontal="center" vertical="center" wrapText="1"/>
    </xf>
    <xf numFmtId="14" fontId="11" fillId="8" borderId="5" xfId="53" applyNumberFormat="1" applyFont="1" applyFill="1" applyBorder="1" applyAlignment="1" applyProtection="1">
      <alignment horizontal="left" vertical="center" wrapText="1" indent="1"/>
    </xf>
    <xf numFmtId="0" fontId="11" fillId="0" borderId="5" xfId="54" applyNumberFormat="1" applyFont="1" applyFill="1" applyBorder="1" applyAlignment="1" applyProtection="1">
      <alignment horizontal="left" vertical="top" wrapText="1"/>
    </xf>
    <xf numFmtId="0" fontId="11" fillId="0" borderId="5" xfId="47" applyFont="1" applyFill="1" applyBorder="1" applyAlignment="1" applyProtection="1">
      <alignment horizontal="left" vertical="center" wrapText="1" indent="1"/>
    </xf>
    <xf numFmtId="0" fontId="11" fillId="0" borderId="0" xfId="47" applyFont="1" applyFill="1" applyBorder="1" applyAlignment="1" applyProtection="1">
      <alignment horizontal="left" vertical="center" wrapText="1" indent="2"/>
    </xf>
    <xf numFmtId="0" fontId="11" fillId="0" borderId="0" xfId="53" applyNumberFormat="1" applyFont="1" applyFill="1" applyBorder="1" applyAlignment="1" applyProtection="1">
      <alignment horizontal="left" vertical="center" wrapText="1"/>
    </xf>
    <xf numFmtId="0" fontId="11" fillId="0" borderId="5" xfId="47" applyFont="1" applyFill="1" applyBorder="1" applyAlignment="1" applyProtection="1">
      <alignment horizontal="left" vertical="center" wrapText="1" indent="4"/>
    </xf>
    <xf numFmtId="0" fontId="72" fillId="0" borderId="0" xfId="54" applyFont="1" applyFill="1" applyAlignment="1" applyProtection="1">
      <alignment vertical="center" wrapText="1"/>
    </xf>
    <xf numFmtId="0" fontId="0" fillId="13" borderId="15" xfId="0" applyNumberFormat="1" applyFill="1" applyBorder="1" applyAlignment="1" applyProtection="1">
      <alignment vertical="center"/>
    </xf>
    <xf numFmtId="0" fontId="0" fillId="0" borderId="0" xfId="0" applyNumberFormat="1">
      <alignment vertical="top"/>
    </xf>
    <xf numFmtId="0" fontId="45" fillId="0" borderId="5" xfId="0" applyNumberFormat="1" applyFont="1" applyFill="1" applyBorder="1" applyAlignment="1" applyProtection="1">
      <alignment horizontal="left" vertical="center"/>
    </xf>
    <xf numFmtId="49" fontId="0" fillId="9" borderId="5" xfId="0" applyNumberFormat="1" applyFill="1" applyBorder="1" applyAlignment="1" applyProtection="1">
      <alignment horizontal="left" vertical="center" wrapText="1"/>
      <protection locked="0"/>
    </xf>
    <xf numFmtId="49" fontId="38" fillId="0" borderId="5" xfId="33" applyNumberFormat="1" applyFont="1" applyFill="1" applyBorder="1" applyAlignment="1" applyProtection="1">
      <alignment horizontal="center" vertical="center" wrapText="1"/>
    </xf>
    <xf numFmtId="49" fontId="11"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9" fontId="0" fillId="2" borderId="5" xfId="0" applyNumberFormat="1" applyFill="1" applyBorder="1" applyAlignment="1" applyProtection="1">
      <alignment horizontal="right" vertical="center"/>
      <protection locked="0"/>
    </xf>
    <xf numFmtId="4" fontId="11" fillId="9" borderId="5" xfId="54" applyNumberFormat="1" applyFont="1" applyFill="1" applyBorder="1" applyAlignment="1" applyProtection="1">
      <alignment horizontal="left" vertical="center" wrapText="1"/>
      <protection locked="0"/>
    </xf>
    <xf numFmtId="49" fontId="75" fillId="9" borderId="5" xfId="30" applyNumberFormat="1" applyFill="1" applyBorder="1" applyAlignment="1" applyProtection="1">
      <alignment horizontal="left" vertical="center" wrapText="1"/>
      <protection locked="0"/>
    </xf>
    <xf numFmtId="49" fontId="75"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1"/>
      <protection locked="0"/>
    </xf>
    <xf numFmtId="49" fontId="75"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1"/>
      <protection locked="0"/>
    </xf>
    <xf numFmtId="0" fontId="11" fillId="0" borderId="0" xfId="49" applyFont="1" applyProtection="1"/>
    <xf numFmtId="0" fontId="11" fillId="0" borderId="0" xfId="54" applyFont="1" applyFill="1" applyAlignment="1" applyProtection="1">
      <alignment vertical="center" wrapText="1"/>
    </xf>
    <xf numFmtId="49" fontId="11" fillId="7" borderId="5" xfId="54" applyNumberFormat="1" applyFont="1" applyFill="1" applyBorder="1" applyAlignment="1" applyProtection="1">
      <alignment horizontal="center" vertical="center" wrapText="1"/>
    </xf>
    <xf numFmtId="0" fontId="11" fillId="7" borderId="5" xfId="49" applyFont="1" applyFill="1" applyBorder="1" applyAlignment="1" applyProtection="1">
      <alignment horizontal="center" vertical="center"/>
    </xf>
    <xf numFmtId="49" fontId="11" fillId="2" borderId="5" xfId="49" applyNumberFormat="1" applyFont="1" applyFill="1" applyBorder="1" applyAlignment="1" applyProtection="1">
      <alignment horizontal="left" vertical="center" wrapText="1"/>
      <protection locked="0"/>
    </xf>
    <xf numFmtId="49" fontId="45" fillId="13" borderId="15" xfId="0" applyFont="1" applyFill="1" applyBorder="1" applyAlignment="1" applyProtection="1">
      <alignment horizontal="left" vertical="center" indent="1"/>
    </xf>
    <xf numFmtId="49" fontId="11" fillId="13" borderId="15" xfId="53" applyNumberFormat="1" applyFont="1" applyFill="1" applyBorder="1" applyAlignment="1" applyProtection="1">
      <alignment horizontal="center" vertical="center" wrapText="1"/>
    </xf>
    <xf numFmtId="49" fontId="45" fillId="13" borderId="15" xfId="0" applyFont="1" applyFill="1" applyBorder="1" applyAlignment="1" applyProtection="1">
      <alignment horizontal="left" vertical="center"/>
    </xf>
    <xf numFmtId="0" fontId="38" fillId="7" borderId="0" xfId="49" applyFont="1" applyFill="1" applyBorder="1" applyAlignment="1" applyProtection="1">
      <alignment horizontal="center" vertical="center" wrapText="1"/>
    </xf>
    <xf numFmtId="0" fontId="80" fillId="0" borderId="0" xfId="54" applyFont="1" applyFill="1" applyAlignment="1" applyProtection="1">
      <alignment vertical="center" wrapText="1"/>
    </xf>
    <xf numFmtId="0" fontId="80" fillId="0" borderId="0" xfId="54" applyFont="1" applyFill="1" applyAlignment="1" applyProtection="1">
      <alignment vertical="center"/>
    </xf>
    <xf numFmtId="0" fontId="80" fillId="0" borderId="0" xfId="54" applyFont="1" applyFill="1" applyAlignment="1" applyProtection="1">
      <alignment horizontal="center" vertical="center" wrapText="1"/>
    </xf>
    <xf numFmtId="0" fontId="11" fillId="0" borderId="0" xfId="54" applyFont="1" applyFill="1" applyAlignment="1" applyProtection="1">
      <alignment vertical="top" wrapText="1"/>
    </xf>
    <xf numFmtId="0" fontId="11" fillId="0" borderId="5" xfId="54" applyNumberFormat="1" applyFont="1" applyFill="1" applyBorder="1" applyAlignment="1" applyProtection="1">
      <alignment horizontal="left" vertical="center" wrapText="1" indent="4"/>
    </xf>
    <xf numFmtId="49" fontId="11"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0" fontId="11" fillId="7" borderId="5" xfId="54" applyFont="1" applyFill="1" applyBorder="1" applyAlignment="1" applyProtection="1">
      <alignment vertical="center" wrapText="1"/>
    </xf>
    <xf numFmtId="49" fontId="45" fillId="13" borderId="13" xfId="0" applyFont="1" applyFill="1" applyBorder="1" applyAlignment="1" applyProtection="1">
      <alignment horizontal="left" vertical="center"/>
    </xf>
    <xf numFmtId="49" fontId="45" fillId="13" borderId="13" xfId="0" applyFont="1" applyFill="1" applyBorder="1" applyAlignment="1" applyProtection="1">
      <alignment horizontal="left" vertical="center" indent="1"/>
    </xf>
    <xf numFmtId="4" fontId="81" fillId="13" borderId="14" xfId="0" applyNumberFormat="1" applyFont="1" applyFill="1" applyBorder="1" applyAlignment="1" applyProtection="1">
      <alignment horizontal="right"/>
    </xf>
    <xf numFmtId="4" fontId="0" fillId="13" borderId="13" xfId="0" applyNumberFormat="1" applyFill="1" applyBorder="1" applyAlignment="1" applyProtection="1">
      <alignment horizontal="right" vertical="center"/>
    </xf>
    <xf numFmtId="0" fontId="46" fillId="7" borderId="0" xfId="54" applyFont="1" applyFill="1" applyBorder="1" applyAlignment="1" applyProtection="1">
      <alignment vertical="top" wrapText="1"/>
    </xf>
    <xf numFmtId="49" fontId="80" fillId="0" borderId="0" xfId="0" applyNumberFormat="1" applyFont="1" applyAlignment="1">
      <alignment vertical="center"/>
    </xf>
    <xf numFmtId="0" fontId="0" fillId="0" borderId="0" xfId="0" applyNumberFormat="1">
      <alignment vertical="top"/>
    </xf>
    <xf numFmtId="49" fontId="75"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3" fillId="0" borderId="0" xfId="22" applyFont="1" applyFill="1" applyBorder="1" applyAlignment="1" applyProtection="1">
      <alignment horizontal="left" vertical="top" wrapText="1"/>
    </xf>
    <xf numFmtId="49" fontId="75" fillId="0" borderId="0" xfId="30" applyNumberFormat="1" applyFont="1" applyBorder="1" applyProtection="1">
      <alignment vertical="top"/>
    </xf>
    <xf numFmtId="49" fontId="0" fillId="0" borderId="0" xfId="0" applyBorder="1">
      <alignment vertical="top"/>
    </xf>
    <xf numFmtId="0" fontId="19" fillId="7" borderId="0" xfId="43" applyNumberFormat="1" applyFont="1" applyFill="1" applyBorder="1" applyAlignment="1">
      <alignment horizontal="justify" vertical="top" wrapText="1"/>
    </xf>
    <xf numFmtId="49" fontId="75" fillId="0" borderId="0" xfId="30" applyNumberFormat="1" applyBorder="1" applyAlignment="1" applyProtection="1">
      <alignment vertical="center"/>
    </xf>
    <xf numFmtId="0" fontId="23" fillId="0" borderId="0" xfId="22" applyFont="1" applyFill="1" applyBorder="1" applyAlignment="1" applyProtection="1">
      <alignment horizontal="right" vertical="top" wrapText="1" indent="1"/>
    </xf>
    <xf numFmtId="0" fontId="23" fillId="0" borderId="0" xfId="22" applyFont="1" applyFill="1" applyBorder="1" applyAlignment="1" applyProtection="1">
      <alignment horizontal="right" vertical="top" wrapText="1"/>
    </xf>
    <xf numFmtId="49" fontId="19" fillId="7" borderId="0" xfId="43" applyFont="1" applyFill="1" applyBorder="1" applyAlignment="1">
      <alignment horizontal="left" wrapText="1"/>
    </xf>
    <xf numFmtId="49" fontId="19"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9" fillId="7" borderId="0" xfId="43" applyNumberFormat="1" applyFont="1" applyFill="1" applyBorder="1" applyAlignment="1" applyProtection="1">
      <alignment horizontal="justify" vertical="top" wrapText="1"/>
    </xf>
    <xf numFmtId="49" fontId="19" fillId="7" borderId="0" xfId="43" applyFont="1" applyFill="1" applyBorder="1" applyAlignment="1">
      <alignment horizontal="left" vertical="top" wrapText="1" indent="1"/>
    </xf>
    <xf numFmtId="0" fontId="23" fillId="14" borderId="34" xfId="28" applyNumberFormat="1" applyFont="1" applyFill="1" applyBorder="1" applyAlignment="1" applyProtection="1">
      <alignment horizontal="left" vertical="center" wrapText="1" indent="1"/>
    </xf>
    <xf numFmtId="0" fontId="23" fillId="14" borderId="35" xfId="28" applyNumberFormat="1" applyFont="1" applyFill="1" applyBorder="1" applyAlignment="1" applyProtection="1">
      <alignment horizontal="left" vertical="center" wrapText="1" indent="1"/>
    </xf>
    <xf numFmtId="0" fontId="19" fillId="7" borderId="0" xfId="43" applyNumberFormat="1" applyFont="1" applyFill="1" applyBorder="1" applyAlignment="1">
      <alignment horizontal="justify" vertical="center" wrapText="1"/>
    </xf>
    <xf numFmtId="49" fontId="19" fillId="7" borderId="27" xfId="43" applyFont="1" applyFill="1" applyBorder="1" applyAlignment="1">
      <alignment vertical="center" wrapText="1"/>
    </xf>
    <xf numFmtId="49" fontId="19" fillId="7" borderId="0" xfId="43" applyFont="1" applyFill="1" applyBorder="1" applyAlignment="1">
      <alignment vertical="center" wrapText="1"/>
    </xf>
    <xf numFmtId="49" fontId="19" fillId="7" borderId="27" xfId="43" applyFont="1" applyFill="1" applyBorder="1" applyAlignment="1">
      <alignment horizontal="left" vertical="center" wrapText="1"/>
    </xf>
    <xf numFmtId="49" fontId="19" fillId="7" borderId="0" xfId="43" applyFont="1" applyFill="1" applyBorder="1" applyAlignment="1">
      <alignment horizontal="left" vertical="center" wrapText="1"/>
    </xf>
    <xf numFmtId="0" fontId="23" fillId="0" borderId="14" xfId="55" applyFont="1" applyBorder="1" applyAlignment="1">
      <alignment horizontal="center" vertical="center" wrapText="1"/>
    </xf>
    <xf numFmtId="0" fontId="23" fillId="0" borderId="13" xfId="55" applyFont="1" applyBorder="1" applyAlignment="1">
      <alignment horizontal="center" vertical="center" wrapText="1"/>
    </xf>
    <xf numFmtId="0" fontId="13" fillId="0" borderId="0" xfId="52" applyFont="1" applyAlignment="1" applyProtection="1">
      <alignment horizontal="left" vertical="top" wrapText="1"/>
    </xf>
    <xf numFmtId="14" fontId="11" fillId="8" borderId="16" xfId="53" applyNumberFormat="1" applyFont="1" applyFill="1" applyBorder="1" applyAlignment="1" applyProtection="1">
      <alignment horizontal="left" vertical="center" wrapText="1" indent="1"/>
    </xf>
    <xf numFmtId="14" fontId="11" fillId="8" borderId="28" xfId="53" applyNumberFormat="1" applyFont="1" applyFill="1" applyBorder="1" applyAlignment="1" applyProtection="1">
      <alignment horizontal="left" vertical="center" wrapText="1" indent="1"/>
    </xf>
    <xf numFmtId="0" fontId="38" fillId="0" borderId="20" xfId="54" applyFont="1" applyFill="1" applyBorder="1" applyAlignment="1" applyProtection="1">
      <alignment horizontal="center" vertical="center" wrapText="1"/>
    </xf>
    <xf numFmtId="0" fontId="11" fillId="0" borderId="5" xfId="54" applyFont="1" applyFill="1" applyBorder="1" applyAlignment="1" applyProtection="1">
      <alignment horizontal="center" vertical="center" wrapText="1"/>
    </xf>
    <xf numFmtId="0" fontId="11" fillId="8" borderId="16" xfId="54" applyNumberFormat="1" applyFont="1" applyFill="1" applyBorder="1" applyAlignment="1" applyProtection="1">
      <alignment horizontal="left" vertical="center" wrapText="1" indent="1"/>
    </xf>
    <xf numFmtId="0" fontId="11" fillId="8" borderId="28" xfId="54" applyNumberFormat="1" applyFont="1" applyFill="1" applyBorder="1" applyAlignment="1" applyProtection="1">
      <alignment horizontal="left" vertical="center" wrapText="1" indent="1"/>
    </xf>
    <xf numFmtId="14" fontId="38" fillId="0" borderId="16" xfId="53" applyNumberFormat="1" applyFont="1" applyFill="1" applyBorder="1" applyAlignment="1" applyProtection="1">
      <alignment horizontal="center" vertical="center" wrapText="1"/>
    </xf>
    <xf numFmtId="14" fontId="38" fillId="0" borderId="28" xfId="53" applyNumberFormat="1" applyFont="1" applyFill="1" applyBorder="1" applyAlignment="1" applyProtection="1">
      <alignment horizontal="center" vertical="center" wrapText="1"/>
    </xf>
    <xf numFmtId="171" fontId="11" fillId="0" borderId="13" xfId="54" applyNumberFormat="1" applyFont="1" applyFill="1" applyBorder="1" applyAlignment="1" applyProtection="1">
      <alignment horizontal="center" vertical="center" wrapText="1"/>
    </xf>
    <xf numFmtId="171" fontId="11" fillId="0" borderId="14" xfId="54" applyNumberFormat="1" applyFont="1" applyFill="1" applyBorder="1" applyAlignment="1" applyProtection="1">
      <alignment horizontal="center" vertical="center" wrapText="1"/>
    </xf>
    <xf numFmtId="171" fontId="11" fillId="0" borderId="5" xfId="54" applyNumberFormat="1" applyFont="1" applyFill="1" applyBorder="1" applyAlignment="1" applyProtection="1">
      <alignment horizontal="center" vertical="center" wrapText="1"/>
    </xf>
    <xf numFmtId="49" fontId="34" fillId="0" borderId="15" xfId="33" applyNumberFormat="1" applyFont="1" applyFill="1" applyBorder="1" applyAlignment="1" applyProtection="1">
      <alignment horizontal="center" vertical="center" wrapText="1"/>
    </xf>
    <xf numFmtId="0" fontId="23" fillId="0" borderId="14" xfId="32" applyFont="1" applyFill="1" applyBorder="1" applyAlignment="1" applyProtection="1">
      <alignment horizontal="left" vertical="center" wrapText="1" indent="1"/>
    </xf>
    <xf numFmtId="0" fontId="23" fillId="0" borderId="5" xfId="32" applyFont="1" applyFill="1" applyBorder="1" applyAlignment="1" applyProtection="1">
      <alignment horizontal="left" vertical="center" wrapText="1" indent="1"/>
    </xf>
    <xf numFmtId="0" fontId="23" fillId="0" borderId="13" xfId="32" applyFont="1" applyFill="1" applyBorder="1" applyAlignment="1" applyProtection="1">
      <alignment horizontal="left" vertical="center" wrapText="1" indent="1"/>
    </xf>
    <xf numFmtId="0" fontId="11" fillId="0" borderId="0" xfId="54" applyFont="1" applyFill="1" applyBorder="1" applyAlignment="1" applyProtection="1">
      <alignment horizontal="center" vertical="center" wrapText="1"/>
    </xf>
    <xf numFmtId="49" fontId="11" fillId="0" borderId="0" xfId="53" applyNumberFormat="1" applyFont="1" applyFill="1" applyBorder="1" applyAlignment="1" applyProtection="1">
      <alignment horizontal="center" vertical="center" wrapText="1"/>
    </xf>
    <xf numFmtId="4" fontId="11" fillId="0" borderId="5" xfId="34" applyFont="1" applyFill="1" applyBorder="1" applyAlignment="1" applyProtection="1">
      <alignment horizontal="center" vertical="center" wrapText="1"/>
    </xf>
    <xf numFmtId="49" fontId="11"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1"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1" fillId="8" borderId="16" xfId="33" applyNumberFormat="1" applyFont="1" applyFill="1" applyBorder="1" applyAlignment="1" applyProtection="1">
      <alignment horizontal="left" vertical="center" wrapText="1"/>
    </xf>
    <xf numFmtId="0" fontId="11"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1" fillId="8" borderId="16" xfId="53" applyNumberFormat="1" applyFont="1" applyFill="1" applyBorder="1" applyAlignment="1" applyProtection="1">
      <alignment horizontal="left" vertical="center" wrapText="1"/>
    </xf>
    <xf numFmtId="0" fontId="11" fillId="8" borderId="28" xfId="53" applyNumberFormat="1" applyFont="1" applyFill="1" applyBorder="1" applyAlignment="1" applyProtection="1">
      <alignment horizontal="left" vertical="center" wrapText="1"/>
    </xf>
    <xf numFmtId="0" fontId="11" fillId="8" borderId="26" xfId="53" applyNumberFormat="1" applyFont="1" applyFill="1" applyBorder="1" applyAlignment="1" applyProtection="1">
      <alignment horizontal="left" vertical="center" wrapText="1"/>
    </xf>
    <xf numFmtId="0" fontId="11" fillId="8" borderId="5" xfId="53" applyNumberFormat="1" applyFont="1" applyFill="1" applyBorder="1" applyAlignment="1" applyProtection="1">
      <alignment horizontal="center" vertical="center" wrapText="1"/>
    </xf>
    <xf numFmtId="0" fontId="11" fillId="0" borderId="5" xfId="47" applyFont="1" applyFill="1" applyBorder="1" applyAlignment="1" applyProtection="1">
      <alignment horizontal="center" vertical="center" wrapText="1"/>
    </xf>
    <xf numFmtId="0" fontId="108" fillId="0" borderId="0" xfId="0" applyNumberFormat="1" applyFont="1" applyFill="1" applyBorder="1" applyAlignment="1">
      <alignment horizontal="right" vertical="center"/>
    </xf>
    <xf numFmtId="0" fontId="108" fillId="0" borderId="0" xfId="0" applyNumberFormat="1" applyFont="1" applyFill="1" applyBorder="1" applyAlignment="1" applyProtection="1">
      <alignment horizontal="center" vertical="center"/>
    </xf>
    <xf numFmtId="0" fontId="62" fillId="0" borderId="20" xfId="32" applyFont="1" applyFill="1" applyBorder="1" applyAlignment="1" applyProtection="1">
      <alignment horizontal="left" vertical="center" wrapText="1" indent="1"/>
    </xf>
    <xf numFmtId="0" fontId="62" fillId="0" borderId="28" xfId="32" applyFont="1" applyFill="1" applyBorder="1" applyAlignment="1" applyProtection="1">
      <alignment horizontal="left" vertical="center" wrapText="1" indent="1"/>
    </xf>
    <xf numFmtId="0" fontId="62" fillId="0" borderId="24" xfId="32" applyFont="1" applyFill="1" applyBorder="1" applyAlignment="1" applyProtection="1">
      <alignment horizontal="left" vertical="center" wrapText="1" indent="1"/>
    </xf>
    <xf numFmtId="0" fontId="62" fillId="0" borderId="0" xfId="47" applyFont="1" applyFill="1" applyBorder="1" applyAlignment="1" applyProtection="1">
      <alignment horizontal="right" vertical="center" wrapText="1"/>
    </xf>
    <xf numFmtId="0" fontId="62" fillId="0" borderId="17" xfId="47" applyFont="1" applyFill="1" applyBorder="1" applyAlignment="1" applyProtection="1">
      <alignment horizontal="right" vertical="center" wrapText="1"/>
    </xf>
    <xf numFmtId="0" fontId="11" fillId="0" borderId="5" xfId="47" applyFont="1" applyFill="1" applyBorder="1" applyAlignment="1" applyProtection="1">
      <alignment horizontal="right" vertical="center" wrapText="1"/>
    </xf>
    <xf numFmtId="49" fontId="34"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1" fillId="8" borderId="16" xfId="33" applyNumberFormat="1" applyFont="1" applyFill="1" applyBorder="1" applyAlignment="1" applyProtection="1">
      <alignment horizontal="left" vertical="center" wrapText="1"/>
    </xf>
    <xf numFmtId="49" fontId="11" fillId="8" borderId="28" xfId="33" applyNumberFormat="1" applyFont="1" applyFill="1" applyBorder="1" applyAlignment="1" applyProtection="1">
      <alignment horizontal="left" vertical="center" wrapText="1"/>
    </xf>
    <xf numFmtId="49" fontId="11"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1" fillId="0" borderId="0" xfId="54" applyFont="1" applyFill="1" applyAlignment="1" applyProtection="1">
      <alignment horizontal="left" vertical="top" wrapText="1"/>
    </xf>
    <xf numFmtId="0" fontId="23" fillId="0" borderId="14" xfId="55" applyFont="1" applyFill="1" applyBorder="1" applyAlignment="1">
      <alignment horizontal="left" vertical="center" wrapText="1" indent="1"/>
    </xf>
    <xf numFmtId="0" fontId="23" fillId="0" borderId="5" xfId="55" applyFont="1" applyFill="1" applyBorder="1" applyAlignment="1">
      <alignment horizontal="left" vertical="center" wrapText="1" indent="1"/>
    </xf>
    <xf numFmtId="0" fontId="23"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80" fillId="0" borderId="0" xfId="0" applyNumberFormat="1" applyFont="1" applyFill="1" applyBorder="1" applyAlignment="1">
      <alignment horizontal="center" vertical="center"/>
    </xf>
    <xf numFmtId="0" fontId="11" fillId="0" borderId="5" xfId="54" applyNumberFormat="1" applyFont="1" applyFill="1" applyBorder="1" applyAlignment="1" applyProtection="1">
      <alignment horizontal="left" vertical="top" wrapText="1"/>
    </xf>
    <xf numFmtId="0" fontId="80" fillId="0" borderId="0" xfId="54" applyFont="1" applyFill="1" applyBorder="1" applyAlignment="1" applyProtection="1">
      <alignment horizontal="center" vertical="center" wrapText="1"/>
    </xf>
    <xf numFmtId="4" fontId="11" fillId="8" borderId="5" xfId="30" applyNumberFormat="1" applyFont="1" applyFill="1" applyBorder="1" applyAlignment="1" applyProtection="1">
      <alignment horizontal="left" vertical="center" wrapText="1"/>
    </xf>
    <xf numFmtId="0" fontId="11" fillId="9" borderId="5" xfId="54" applyNumberFormat="1" applyFont="1" applyFill="1" applyBorder="1" applyAlignment="1" applyProtection="1">
      <alignment horizontal="left" vertical="center" wrapText="1"/>
      <protection locked="0"/>
    </xf>
    <xf numFmtId="0" fontId="11" fillId="9" borderId="13" xfId="54" applyNumberFormat="1" applyFont="1" applyFill="1" applyBorder="1" applyAlignment="1" applyProtection="1">
      <alignment horizontal="left" vertical="center" wrapText="1"/>
      <protection locked="0"/>
    </xf>
    <xf numFmtId="0" fontId="11" fillId="9" borderId="15" xfId="54" applyNumberFormat="1" applyFont="1" applyFill="1" applyBorder="1" applyAlignment="1" applyProtection="1">
      <alignment horizontal="left" vertical="center" wrapText="1"/>
      <protection locked="0"/>
    </xf>
    <xf numFmtId="0" fontId="11" fillId="9" borderId="14" xfId="54" applyNumberFormat="1" applyFont="1" applyFill="1" applyBorder="1" applyAlignment="1" applyProtection="1">
      <alignment horizontal="left" vertical="center" wrapText="1"/>
      <protection locked="0"/>
    </xf>
    <xf numFmtId="49" fontId="42" fillId="9" borderId="5" xfId="53" applyNumberFormat="1" applyFont="1" applyFill="1" applyBorder="1" applyAlignment="1" applyProtection="1">
      <alignment horizontal="center" vertical="center" wrapText="1"/>
      <protection locked="0"/>
    </xf>
    <xf numFmtId="49" fontId="11" fillId="11" borderId="5" xfId="53" applyNumberFormat="1" applyFont="1" applyFill="1" applyBorder="1" applyAlignment="1" applyProtection="1">
      <alignment horizontal="center" vertical="center" wrapText="1"/>
    </xf>
    <xf numFmtId="0" fontId="11" fillId="12" borderId="13" xfId="47" applyFont="1" applyFill="1" applyBorder="1" applyAlignment="1" applyProtection="1">
      <alignment horizontal="center" vertical="center" wrapText="1"/>
    </xf>
    <xf numFmtId="0" fontId="11" fillId="12" borderId="15" xfId="47" applyFont="1" applyFill="1" applyBorder="1" applyAlignment="1" applyProtection="1">
      <alignment horizontal="center" vertical="center" wrapText="1"/>
    </xf>
    <xf numFmtId="0" fontId="11" fillId="12" borderId="14" xfId="47" applyFont="1" applyFill="1" applyBorder="1" applyAlignment="1" applyProtection="1">
      <alignment horizontal="center" vertical="center" wrapText="1"/>
    </xf>
    <xf numFmtId="0" fontId="11" fillId="7" borderId="16" xfId="54" applyFont="1" applyFill="1" applyBorder="1" applyAlignment="1" applyProtection="1">
      <alignment horizontal="center" vertical="center" wrapText="1"/>
    </xf>
    <xf numFmtId="0" fontId="11" fillId="7" borderId="28" xfId="54" applyFont="1" applyFill="1" applyBorder="1" applyAlignment="1" applyProtection="1">
      <alignment horizontal="center" vertical="center" wrapText="1"/>
    </xf>
    <xf numFmtId="0" fontId="11" fillId="7" borderId="26" xfId="54" applyFont="1" applyFill="1" applyBorder="1" applyAlignment="1" applyProtection="1">
      <alignment horizontal="center" vertical="center" wrapText="1"/>
    </xf>
    <xf numFmtId="0" fontId="23" fillId="0" borderId="15" xfId="55" applyFont="1" applyBorder="1" applyAlignment="1">
      <alignment horizontal="left" vertical="center" wrapText="1" indent="1"/>
    </xf>
    <xf numFmtId="0" fontId="11" fillId="0" borderId="0" xfId="47" applyFont="1" applyFill="1" applyBorder="1" applyAlignment="1" applyProtection="1">
      <alignment horizontal="right" vertical="center" wrapText="1"/>
    </xf>
    <xf numFmtId="0" fontId="34" fillId="7" borderId="23" xfId="33" applyNumberFormat="1" applyFont="1" applyFill="1" applyBorder="1" applyAlignment="1" applyProtection="1">
      <alignment horizontal="center" vertical="center" wrapText="1"/>
    </xf>
    <xf numFmtId="0" fontId="11" fillId="0" borderId="16" xfId="54" applyNumberFormat="1" applyFont="1" applyFill="1" applyBorder="1" applyAlignment="1" applyProtection="1">
      <alignment horizontal="left" vertical="top" wrapText="1"/>
    </xf>
    <xf numFmtId="0" fontId="11" fillId="0" borderId="28" xfId="54" applyNumberFormat="1" applyFont="1" applyFill="1" applyBorder="1" applyAlignment="1" applyProtection="1">
      <alignment horizontal="left" vertical="top" wrapText="1"/>
    </xf>
    <xf numFmtId="0" fontId="11" fillId="0" borderId="26" xfId="54" applyNumberFormat="1" applyFont="1" applyFill="1" applyBorder="1" applyAlignment="1" applyProtection="1">
      <alignment horizontal="left" vertical="top" wrapText="1"/>
    </xf>
    <xf numFmtId="0" fontId="11" fillId="8" borderId="5" xfId="53" applyNumberFormat="1" applyFont="1" applyFill="1" applyBorder="1" applyAlignment="1" applyProtection="1">
      <alignment horizontal="left" vertical="center" wrapText="1" indent="1"/>
    </xf>
    <xf numFmtId="0" fontId="38"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5" fillId="13" borderId="16" xfId="0" applyFont="1" applyFill="1" applyBorder="1" applyAlignment="1" applyProtection="1">
      <alignment horizontal="center" vertical="center" textRotation="90" wrapText="1"/>
    </xf>
    <xf numFmtId="49" fontId="45" fillId="13" borderId="28" xfId="0" applyFont="1" applyFill="1" applyBorder="1" applyAlignment="1" applyProtection="1">
      <alignment horizontal="center" vertical="center" textRotation="90" wrapText="1"/>
    </xf>
    <xf numFmtId="49" fontId="45" fillId="13" borderId="26" xfId="0" applyFont="1" applyFill="1" applyBorder="1" applyAlignment="1" applyProtection="1">
      <alignment horizontal="center" vertical="center" textRotation="90" wrapText="1"/>
    </xf>
    <xf numFmtId="0" fontId="11"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1" fillId="12" borderId="13" xfId="45" applyFont="1" applyFill="1" applyBorder="1" applyAlignment="1" applyProtection="1">
      <alignment horizontal="center" vertical="center" wrapText="1"/>
    </xf>
    <xf numFmtId="0" fontId="11" fillId="12" borderId="14" xfId="45" applyFont="1" applyFill="1" applyBorder="1" applyAlignment="1" applyProtection="1">
      <alignment horizontal="center" vertical="center" wrapText="1"/>
    </xf>
    <xf numFmtId="0" fontId="11" fillId="12" borderId="16" xfId="45" applyFont="1" applyFill="1" applyBorder="1" applyAlignment="1" applyProtection="1">
      <alignment horizontal="center" vertical="center" wrapText="1"/>
    </xf>
    <xf numFmtId="0" fontId="11" fillId="12" borderId="26" xfId="45" applyFont="1" applyFill="1" applyBorder="1" applyAlignment="1" applyProtection="1">
      <alignment horizontal="center" vertical="center" wrapText="1"/>
    </xf>
    <xf numFmtId="49" fontId="11" fillId="11" borderId="5" xfId="53" applyNumberFormat="1" applyFont="1" applyFill="1" applyBorder="1" applyAlignment="1" applyProtection="1">
      <alignment horizontal="left" vertical="center" wrapText="1" indent="1"/>
    </xf>
    <xf numFmtId="49" fontId="75" fillId="9" borderId="13" xfId="30" applyNumberFormat="1" applyFont="1" applyFill="1" applyBorder="1" applyAlignment="1" applyProtection="1">
      <alignment horizontal="left" vertical="center" wrapText="1" indent="1"/>
      <protection locked="0"/>
    </xf>
    <xf numFmtId="49" fontId="75" fillId="9" borderId="15" xfId="30" applyNumberFormat="1" applyFont="1" applyFill="1" applyBorder="1" applyAlignment="1" applyProtection="1">
      <alignment horizontal="left" vertical="center" wrapText="1" indent="1"/>
      <protection locked="0"/>
    </xf>
    <xf numFmtId="49" fontId="75" fillId="9" borderId="14" xfId="30" applyNumberFormat="1" applyFont="1" applyFill="1" applyBorder="1" applyAlignment="1" applyProtection="1">
      <alignment horizontal="left" vertical="center" wrapText="1" indent="1"/>
      <protection locked="0"/>
    </xf>
    <xf numFmtId="49" fontId="45" fillId="13" borderId="5" xfId="0" applyFont="1" applyFill="1" applyBorder="1" applyAlignment="1" applyProtection="1">
      <alignment horizontal="center" vertical="center" textRotation="90" wrapText="1"/>
    </xf>
    <xf numFmtId="0" fontId="52" fillId="0" borderId="0" xfId="47" applyFont="1" applyFill="1" applyBorder="1" applyAlignment="1" applyProtection="1">
      <alignment horizontal="center" vertical="center" wrapText="1"/>
    </xf>
    <xf numFmtId="0" fontId="11"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4" fillId="7" borderId="15" xfId="33" applyNumberFormat="1" applyFont="1" applyFill="1" applyBorder="1" applyAlignment="1" applyProtection="1">
      <alignment horizontal="center" vertical="center" wrapText="1"/>
    </xf>
    <xf numFmtId="0" fontId="38" fillId="0" borderId="0" xfId="54" applyFont="1" applyFill="1" applyBorder="1" applyAlignment="1" applyProtection="1">
      <alignment horizontal="center" vertical="center" wrapText="1"/>
    </xf>
    <xf numFmtId="0" fontId="52" fillId="0" borderId="17" xfId="47" applyFont="1" applyFill="1" applyBorder="1" applyAlignment="1" applyProtection="1">
      <alignment horizontal="center" vertical="center" wrapText="1"/>
    </xf>
    <xf numFmtId="0" fontId="11" fillId="8" borderId="13" xfId="53" applyNumberFormat="1" applyFont="1" applyFill="1" applyBorder="1" applyAlignment="1" applyProtection="1">
      <alignment horizontal="left" vertical="center" wrapText="1" indent="1"/>
    </xf>
    <xf numFmtId="0" fontId="11" fillId="8" borderId="15" xfId="53" applyNumberFormat="1" applyFont="1" applyFill="1" applyBorder="1" applyAlignment="1" applyProtection="1">
      <alignment horizontal="left" vertical="center" wrapText="1" indent="1"/>
    </xf>
    <xf numFmtId="0" fontId="11" fillId="8" borderId="14" xfId="53" applyNumberFormat="1" applyFont="1" applyFill="1" applyBorder="1" applyAlignment="1" applyProtection="1">
      <alignment horizontal="left" vertical="center" wrapText="1" indent="1"/>
    </xf>
    <xf numFmtId="0" fontId="11" fillId="0" borderId="23" xfId="53" applyNumberFormat="1" applyFont="1" applyFill="1" applyBorder="1" applyAlignment="1" applyProtection="1">
      <alignment horizontal="center" vertical="center" wrapText="1"/>
    </xf>
    <xf numFmtId="0" fontId="11"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6" fillId="0" borderId="0" xfId="54" applyFont="1" applyFill="1" applyAlignment="1" applyProtection="1">
      <alignment horizontal="center" vertical="center" wrapText="1"/>
    </xf>
    <xf numFmtId="0" fontId="38" fillId="7" borderId="0" xfId="54" applyFont="1" applyFill="1" applyBorder="1" applyAlignment="1" applyProtection="1">
      <alignment horizontal="center" vertical="center" wrapText="1"/>
    </xf>
    <xf numFmtId="0" fontId="11" fillId="12" borderId="5" xfId="47" applyFont="1" applyFill="1" applyBorder="1" applyAlignment="1" applyProtection="1">
      <alignment horizontal="center" vertical="center" wrapText="1"/>
    </xf>
    <xf numFmtId="0" fontId="11" fillId="12" borderId="5" xfId="45" applyFont="1" applyFill="1" applyBorder="1" applyAlignment="1" applyProtection="1">
      <alignment horizontal="center" vertical="center" wrapText="1"/>
    </xf>
    <xf numFmtId="0" fontId="11" fillId="9" borderId="16" xfId="54" applyNumberFormat="1" applyFont="1" applyFill="1" applyBorder="1" applyAlignment="1" applyProtection="1">
      <alignment horizontal="left" vertical="center" wrapText="1"/>
      <protection locked="0"/>
    </xf>
    <xf numFmtId="0" fontId="11" fillId="9" borderId="28" xfId="54" applyNumberFormat="1" applyFont="1" applyFill="1" applyBorder="1" applyAlignment="1" applyProtection="1">
      <alignment horizontal="left" vertical="center" wrapText="1"/>
      <protection locked="0"/>
    </xf>
    <xf numFmtId="0" fontId="11" fillId="9" borderId="26" xfId="54" applyNumberFormat="1" applyFont="1" applyFill="1" applyBorder="1" applyAlignment="1" applyProtection="1">
      <alignment horizontal="left" vertical="center" wrapText="1"/>
      <protection locked="0"/>
    </xf>
    <xf numFmtId="0" fontId="38" fillId="0" borderId="5" xfId="54" applyFont="1" applyFill="1" applyBorder="1" applyAlignment="1" applyProtection="1">
      <alignment horizontal="center" vertical="center" wrapText="1"/>
    </xf>
    <xf numFmtId="49" fontId="11" fillId="7" borderId="5" xfId="54" applyNumberFormat="1" applyFont="1" applyFill="1" applyBorder="1" applyAlignment="1" applyProtection="1">
      <alignment horizontal="center" vertical="center" wrapText="1"/>
    </xf>
    <xf numFmtId="0" fontId="38" fillId="0" borderId="16" xfId="54" applyFont="1" applyFill="1" applyBorder="1" applyAlignment="1" applyProtection="1">
      <alignment horizontal="center" vertical="center" wrapText="1"/>
    </xf>
    <xf numFmtId="0" fontId="38" fillId="0" borderId="26" xfId="54" applyFont="1" applyFill="1" applyBorder="1" applyAlignment="1" applyProtection="1">
      <alignment horizontal="center" vertical="center" wrapText="1"/>
    </xf>
    <xf numFmtId="0" fontId="34" fillId="7" borderId="0" xfId="33" applyNumberFormat="1" applyFont="1" applyFill="1" applyBorder="1" applyAlignment="1" applyProtection="1">
      <alignment horizontal="center" vertical="center" wrapText="1"/>
    </xf>
    <xf numFmtId="0" fontId="11" fillId="8" borderId="5" xfId="47" applyNumberFormat="1" applyFont="1" applyFill="1" applyBorder="1" applyAlignment="1" applyProtection="1">
      <alignment horizontal="left" vertical="center" wrapText="1"/>
    </xf>
    <xf numFmtId="0" fontId="11" fillId="8" borderId="5" xfId="54" applyNumberFormat="1" applyFont="1" applyFill="1" applyBorder="1" applyAlignment="1" applyProtection="1">
      <alignment horizontal="left" vertical="center" wrapText="1"/>
    </xf>
    <xf numFmtId="0" fontId="11" fillId="0" borderId="16" xfId="54" applyNumberFormat="1" applyFont="1" applyFill="1" applyBorder="1" applyAlignment="1" applyProtection="1">
      <alignment horizontal="left" vertical="center" wrapText="1"/>
    </xf>
    <xf numFmtId="0" fontId="11" fillId="0" borderId="26" xfId="54" applyNumberFormat="1" applyFont="1" applyFill="1" applyBorder="1" applyAlignment="1" applyProtection="1">
      <alignment horizontal="left" vertical="center" wrapText="1"/>
    </xf>
    <xf numFmtId="0" fontId="11" fillId="7" borderId="5" xfId="54" applyNumberFormat="1" applyFont="1" applyFill="1" applyBorder="1" applyAlignment="1" applyProtection="1">
      <alignment horizontal="left" vertical="center" wrapText="1"/>
    </xf>
    <xf numFmtId="49" fontId="11" fillId="2" borderId="16" xfId="54" applyNumberFormat="1" applyFont="1" applyFill="1" applyBorder="1" applyAlignment="1" applyProtection="1">
      <alignment horizontal="left" vertical="center" wrapText="1" indent="4"/>
      <protection locked="0"/>
    </xf>
    <xf numFmtId="49" fontId="11" fillId="2" borderId="28" xfId="54" applyNumberFormat="1" applyFont="1" applyFill="1" applyBorder="1" applyAlignment="1" applyProtection="1">
      <alignment horizontal="left" vertical="center" wrapText="1" indent="4"/>
      <protection locked="0"/>
    </xf>
    <xf numFmtId="49" fontId="11" fillId="2" borderId="26"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1" fillId="0" borderId="21" xfId="54" applyNumberFormat="1" applyFont="1" applyFill="1" applyBorder="1" applyAlignment="1" applyProtection="1">
      <alignment horizontal="left" vertical="center" wrapText="1"/>
    </xf>
    <xf numFmtId="0" fontId="11" fillId="0" borderId="20" xfId="54" applyNumberFormat="1" applyFont="1" applyFill="1" applyBorder="1" applyAlignment="1" applyProtection="1">
      <alignment horizontal="left" vertical="center" wrapText="1"/>
    </xf>
    <xf numFmtId="0" fontId="11" fillId="0" borderId="18" xfId="54" applyNumberFormat="1" applyFont="1" applyFill="1" applyBorder="1" applyAlignment="1" applyProtection="1">
      <alignment horizontal="left" vertical="center" wrapText="1"/>
    </xf>
    <xf numFmtId="0" fontId="38" fillId="0" borderId="28" xfId="54" applyFont="1" applyFill="1" applyBorder="1" applyAlignment="1" applyProtection="1">
      <alignment horizontal="center" vertical="center" wrapText="1"/>
    </xf>
    <xf numFmtId="0" fontId="11"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2" fillId="0" borderId="5" xfId="54" applyFont="1" applyFill="1" applyBorder="1" applyAlignment="1" applyProtection="1">
      <alignment horizontal="left" vertical="center" wrapText="1"/>
    </xf>
    <xf numFmtId="0" fontId="23" fillId="0" borderId="15" xfId="32" applyFont="1" applyFill="1" applyBorder="1" applyAlignment="1" applyProtection="1">
      <alignment horizontal="left" vertical="center" wrapText="1" indent="1"/>
    </xf>
    <xf numFmtId="49" fontId="11" fillId="0" borderId="0" xfId="41" applyBorder="1" applyAlignment="1" applyProtection="1">
      <alignment horizontal="left" vertical="top" wrapText="1"/>
    </xf>
    <xf numFmtId="0" fontId="11" fillId="7" borderId="5" xfId="48" applyNumberFormat="1" applyFont="1" applyFill="1" applyBorder="1" applyAlignment="1" applyProtection="1">
      <alignment horizontal="center" vertical="center" wrapText="1"/>
    </xf>
    <xf numFmtId="49" fontId="11" fillId="0" borderId="0" xfId="41" applyFont="1" applyAlignment="1">
      <alignment horizontal="left" vertical="top" wrapText="1"/>
    </xf>
    <xf numFmtId="49" fontId="0" fillId="12" borderId="15" xfId="0" applyFont="1" applyFill="1" applyBorder="1" applyAlignment="1">
      <alignment horizontal="left" vertical="center" indent="1"/>
    </xf>
    <xf numFmtId="4" fontId="11" fillId="8" borderId="13" xfId="30" applyNumberFormat="1" applyFont="1" applyFill="1" applyBorder="1" applyAlignment="1" applyProtection="1">
      <alignment horizontal="left" vertical="center" wrapText="1"/>
    </xf>
    <xf numFmtId="4" fontId="11" fillId="8" borderId="15" xfId="30" applyNumberFormat="1" applyFont="1" applyFill="1" applyBorder="1" applyAlignment="1" applyProtection="1">
      <alignment horizontal="left" vertical="center" wrapText="1"/>
    </xf>
    <xf numFmtId="4" fontId="11" fillId="8" borderId="14" xfId="30" applyNumberFormat="1" applyFont="1" applyFill="1" applyBorder="1" applyAlignment="1" applyProtection="1">
      <alignment horizontal="left" vertical="center" wrapText="1"/>
    </xf>
    <xf numFmtId="14" fontId="11" fillId="8" borderId="5"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top" wrapText="1"/>
    </xf>
    <xf numFmtId="0" fontId="34" fillId="0" borderId="0" xfId="54" applyFont="1" applyFill="1" applyBorder="1" applyAlignment="1" applyProtection="1">
      <alignment horizontal="center" vertical="top" wrapText="1"/>
    </xf>
    <xf numFmtId="14" fontId="54" fillId="0" borderId="5" xfId="53" applyNumberFormat="1" applyFont="1" applyFill="1" applyBorder="1" applyAlignment="1" applyProtection="1">
      <alignment horizontal="center" vertical="center" wrapText="1"/>
    </xf>
    <xf numFmtId="49" fontId="11" fillId="7" borderId="16" xfId="54" applyNumberFormat="1" applyFont="1" applyFill="1" applyBorder="1" applyAlignment="1" applyProtection="1">
      <alignment horizontal="center" vertical="center" wrapText="1"/>
    </xf>
    <xf numFmtId="49" fontId="11" fillId="7" borderId="26" xfId="54" applyNumberFormat="1" applyFont="1" applyFill="1" applyBorder="1" applyAlignment="1" applyProtection="1">
      <alignment horizontal="center" vertical="center" wrapText="1"/>
    </xf>
    <xf numFmtId="0" fontId="11" fillId="8" borderId="13" xfId="54" applyNumberFormat="1" applyFont="1" applyFill="1" applyBorder="1" applyAlignment="1" applyProtection="1">
      <alignment horizontal="left" vertical="center" wrapText="1"/>
    </xf>
    <xf numFmtId="0" fontId="11" fillId="8" borderId="15" xfId="54" applyNumberFormat="1" applyFont="1" applyFill="1" applyBorder="1" applyAlignment="1" applyProtection="1">
      <alignment horizontal="left" vertical="center" wrapText="1"/>
    </xf>
    <xf numFmtId="0" fontId="11" fillId="8" borderId="14" xfId="54" applyNumberFormat="1" applyFont="1" applyFill="1" applyBorder="1" applyAlignment="1" applyProtection="1">
      <alignment horizontal="left" vertical="center" wrapText="1"/>
    </xf>
    <xf numFmtId="0" fontId="11" fillId="8" borderId="13" xfId="47" applyNumberFormat="1" applyFont="1" applyFill="1" applyBorder="1" applyAlignment="1" applyProtection="1">
      <alignment horizontal="left" vertical="center" wrapText="1"/>
    </xf>
    <xf numFmtId="0" fontId="11" fillId="8" borderId="15" xfId="47" applyNumberFormat="1" applyFont="1" applyFill="1" applyBorder="1" applyAlignment="1" applyProtection="1">
      <alignment horizontal="left" vertical="center" wrapText="1"/>
    </xf>
    <xf numFmtId="0" fontId="11" fillId="8" borderId="14" xfId="47" applyNumberFormat="1" applyFont="1" applyFill="1" applyBorder="1" applyAlignment="1" applyProtection="1">
      <alignment horizontal="left" vertical="center" wrapText="1"/>
    </xf>
    <xf numFmtId="0" fontId="11" fillId="8" borderId="13" xfId="53" applyNumberFormat="1" applyFont="1" applyFill="1" applyBorder="1" applyAlignment="1" applyProtection="1">
      <alignment horizontal="left" vertical="center" wrapText="1"/>
    </xf>
    <xf numFmtId="0" fontId="11" fillId="8" borderId="15" xfId="53" applyNumberFormat="1" applyFont="1" applyFill="1" applyBorder="1" applyAlignment="1" applyProtection="1">
      <alignment horizontal="left" vertical="center" wrapText="1"/>
    </xf>
    <xf numFmtId="0" fontId="11" fillId="8" borderId="14" xfId="53" applyNumberFormat="1" applyFont="1" applyFill="1" applyBorder="1" applyAlignment="1" applyProtection="1">
      <alignment horizontal="left" vertical="center" wrapText="1"/>
    </xf>
    <xf numFmtId="49" fontId="11" fillId="11" borderId="13" xfId="53" applyNumberFormat="1" applyFont="1" applyFill="1" applyBorder="1" applyAlignment="1" applyProtection="1">
      <alignment horizontal="center" vertical="center" wrapText="1"/>
    </xf>
    <xf numFmtId="0" fontId="11" fillId="0" borderId="13" xfId="54" applyNumberFormat="1" applyFont="1" applyFill="1" applyBorder="1" applyAlignment="1" applyProtection="1">
      <alignment horizontal="left" vertical="center" wrapText="1"/>
    </xf>
    <xf numFmtId="0" fontId="38" fillId="0" borderId="21" xfId="54" applyFont="1" applyFill="1" applyBorder="1" applyAlignment="1" applyProtection="1">
      <alignment horizontal="center" vertical="center" wrapText="1"/>
    </xf>
    <xf numFmtId="0" fontId="38" fillId="0" borderId="18" xfId="54" applyFont="1" applyFill="1" applyBorder="1" applyAlignment="1" applyProtection="1">
      <alignment horizontal="center" vertical="center" wrapText="1"/>
    </xf>
    <xf numFmtId="0" fontId="11" fillId="0" borderId="5" xfId="53" applyNumberFormat="1" applyFont="1" applyFill="1" applyBorder="1" applyAlignment="1" applyProtection="1">
      <alignment horizontal="left" vertical="center" wrapText="1"/>
    </xf>
    <xf numFmtId="0" fontId="11" fillId="11" borderId="5" xfId="53" applyNumberFormat="1" applyFont="1" applyFill="1" applyBorder="1" applyAlignment="1" applyProtection="1">
      <alignment horizontal="center" vertical="center" wrapText="1"/>
    </xf>
    <xf numFmtId="0" fontId="11" fillId="0" borderId="5" xfId="53" applyNumberFormat="1" applyFont="1" applyFill="1" applyBorder="1" applyAlignment="1" applyProtection="1">
      <alignment horizontal="center" vertical="center" wrapText="1"/>
    </xf>
    <xf numFmtId="0" fontId="11" fillId="7" borderId="0" xfId="54" applyFont="1" applyFill="1" applyBorder="1" applyAlignment="1" applyProtection="1">
      <alignment horizontal="center" vertical="center" wrapText="1"/>
    </xf>
    <xf numFmtId="0" fontId="34"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1"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1"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1"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1" fillId="0" borderId="5" xfId="33" applyNumberFormat="1" applyFont="1" applyFill="1" applyBorder="1" applyAlignment="1" applyProtection="1">
      <alignment horizontal="left" vertical="center" wrapText="1"/>
    </xf>
    <xf numFmtId="0" fontId="11" fillId="0" borderId="15" xfId="54" applyNumberFormat="1" applyFont="1" applyFill="1" applyBorder="1" applyAlignment="1" applyProtection="1">
      <alignment horizontal="left" vertical="center" wrapText="1"/>
    </xf>
    <xf numFmtId="0" fontId="11" fillId="0" borderId="14" xfId="54" applyNumberFormat="1" applyFont="1" applyFill="1" applyBorder="1" applyAlignment="1" applyProtection="1">
      <alignment horizontal="left" vertical="center" wrapText="1"/>
    </xf>
    <xf numFmtId="49" fontId="11" fillId="2" borderId="5" xfId="54" applyNumberFormat="1" applyFont="1" applyFill="1" applyBorder="1" applyAlignment="1" applyProtection="1">
      <alignment horizontal="left" vertical="center" wrapText="1" indent="4"/>
      <protection locked="0"/>
    </xf>
    <xf numFmtId="0" fontId="11" fillId="0" borderId="5" xfId="54" applyNumberFormat="1" applyFont="1" applyFill="1" applyBorder="1" applyAlignment="1" applyProtection="1">
      <alignment horizontal="left" vertical="center" wrapText="1"/>
    </xf>
    <xf numFmtId="0" fontId="13" fillId="10" borderId="5" xfId="0" applyNumberFormat="1" applyFont="1" applyFill="1" applyBorder="1" applyAlignment="1" applyProtection="1">
      <alignment horizontal="center" vertical="center" wrapText="1"/>
    </xf>
  </cellXfs>
  <cellStyles count="138">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2 3 2" xfId="132"/>
    <cellStyle name="Обычный 12 4" xfId="127"/>
    <cellStyle name="Обычный 14" xfId="37"/>
    <cellStyle name="Обычный 14 10" xfId="124"/>
    <cellStyle name="Обычный 14 2" xfId="111"/>
    <cellStyle name="Обычный 14 2 2" xfId="116"/>
    <cellStyle name="Обычный 14 2 2 2" xfId="133"/>
    <cellStyle name="Обычный 14 2 3" xfId="128"/>
    <cellStyle name="Обычный 14 3" xfId="112"/>
    <cellStyle name="Обычный 14 3 2" xfId="117"/>
    <cellStyle name="Обычный 14 3 2 2" xfId="134"/>
    <cellStyle name="Обычный 14 3 3" xfId="129"/>
    <cellStyle name="Обычный 14 4" xfId="113"/>
    <cellStyle name="Обычный 14 4 2" xfId="118"/>
    <cellStyle name="Обычный 14 4 2 2" xfId="135"/>
    <cellStyle name="Обычный 14 4 3" xfId="130"/>
    <cellStyle name="Обычный 14 5" xfId="96"/>
    <cellStyle name="Обычный 14 5 2" xfId="125"/>
    <cellStyle name="Обычный 14 6" xfId="102"/>
    <cellStyle name="Обычный 14 6 2" xfId="126"/>
    <cellStyle name="Обычный 14 7" xfId="114"/>
    <cellStyle name="Обычный 14 7 2" xfId="131"/>
    <cellStyle name="Обычный 14 8" xfId="122"/>
    <cellStyle name="Обычный 14 8 2" xfId="136"/>
    <cellStyle name="Обычный 14 9" xfId="123"/>
    <cellStyle name="Обычный 14 9 2" xfId="137"/>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a:extLst>
            <a:ext uri="{FF2B5EF4-FFF2-40B4-BE49-F238E27FC236}">
              <a16:creationId xmlns=""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a:extLst>
            <a:ext uri="{FF2B5EF4-FFF2-40B4-BE49-F238E27FC236}">
              <a16:creationId xmlns=""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a:extLst>
            <a:ext uri="{FF2B5EF4-FFF2-40B4-BE49-F238E27FC236}">
              <a16:creationId xmlns=""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a:extLst>
            <a:ext uri="{FF2B5EF4-FFF2-40B4-BE49-F238E27FC236}">
              <a16:creationId xmlns=""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a:extLst>
            <a:ext uri="{FF2B5EF4-FFF2-40B4-BE49-F238E27FC236}">
              <a16:creationId xmlns="" xmlns:a16="http://schemas.microsoft.com/office/drawing/2014/main" id="{00000000-0008-0000-1C00-000004000000}"/>
            </a:ext>
          </a:extLst>
        </xdr:cNvPr>
        <xdr:cNvGrpSpPr>
          <a:grpSpLocks/>
        </xdr:cNvGrpSpPr>
      </xdr:nvGrpSpPr>
      <xdr:grpSpPr bwMode="auto">
        <a:xfrm>
          <a:off x="15706725" y="393382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84" t="s">
        <v>491</v>
      </c>
      <c r="G2" s="1285"/>
      <c r="H2" s="1286"/>
      <c r="I2" s="436"/>
    </row>
    <row r="3" spans="1:20" ht="3" customHeight="1"/>
    <row r="4" spans="1:20" s="190" customFormat="1" ht="11.25">
      <c r="A4" s="214"/>
      <c r="B4" s="214"/>
      <c r="C4" s="214"/>
      <c r="D4" s="214"/>
      <c r="F4" s="1236" t="s">
        <v>454</v>
      </c>
      <c r="G4" s="1236"/>
      <c r="H4" s="1236"/>
      <c r="I4" s="128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8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13.12.2021</v>
      </c>
      <c r="I7" s="196" t="s">
        <v>493</v>
      </c>
      <c r="J7" s="334"/>
      <c r="K7" s="214"/>
      <c r="L7" s="214"/>
      <c r="M7" s="214"/>
      <c r="N7" s="214"/>
      <c r="O7" s="214"/>
      <c r="P7" s="214"/>
      <c r="Q7" s="214"/>
      <c r="R7" s="214"/>
      <c r="S7" s="214"/>
      <c r="T7" s="214"/>
    </row>
    <row r="8" spans="1:20" s="190" customFormat="1" ht="45">
      <c r="A8" s="128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8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8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88"/>
      <c r="B11" s="1288">
        <v>1</v>
      </c>
      <c r="C11" s="344"/>
      <c r="D11" s="344"/>
      <c r="F11" s="335" t="str">
        <f>"4."&amp;mergeValue(A11) &amp;"."&amp;mergeValue(B11)</f>
        <v>4.1.1</v>
      </c>
      <c r="G11" s="324" t="s">
        <v>592</v>
      </c>
      <c r="H11" s="317" t="str">
        <f>IF(region_name="","",region_name)</f>
        <v>Курганская область</v>
      </c>
      <c r="I11" s="196" t="s">
        <v>499</v>
      </c>
      <c r="J11" s="334"/>
      <c r="K11" s="214"/>
      <c r="L11" s="214"/>
      <c r="M11" s="214"/>
      <c r="N11" s="214"/>
      <c r="O11" s="214"/>
      <c r="P11" s="214"/>
      <c r="Q11" s="214"/>
      <c r="R11" s="214"/>
      <c r="S11" s="214"/>
      <c r="T11" s="214"/>
    </row>
    <row r="12" spans="1:20" s="190" customFormat="1" ht="22.5">
      <c r="A12" s="1288"/>
      <c r="B12" s="1288"/>
      <c r="C12" s="128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88"/>
      <c r="B13" s="1288"/>
      <c r="C13" s="1288"/>
      <c r="D13" s="344">
        <v>1</v>
      </c>
      <c r="F13" s="335" t="str">
        <f>"4."&amp;mergeValue(A13) &amp;"."&amp;mergeValue(B13)&amp;"."&amp;mergeValue(C13)&amp;"."&amp;mergeValue(D13)</f>
        <v>4.1.1.1.1</v>
      </c>
      <c r="G13" s="420" t="s">
        <v>498</v>
      </c>
      <c r="H13" s="317"/>
      <c r="I13" s="1289" t="s">
        <v>591</v>
      </c>
      <c r="J13" s="334"/>
      <c r="K13" s="214"/>
      <c r="L13" s="214"/>
      <c r="M13" s="214"/>
      <c r="N13" s="214"/>
      <c r="O13" s="214"/>
      <c r="P13" s="214"/>
      <c r="Q13" s="214"/>
      <c r="R13" s="214"/>
      <c r="S13" s="214"/>
      <c r="T13" s="214"/>
    </row>
    <row r="14" spans="1:20" s="190" customFormat="1" ht="18.75">
      <c r="A14" s="1288"/>
      <c r="B14" s="1288"/>
      <c r="C14" s="1288"/>
      <c r="D14" s="344"/>
      <c r="F14" s="338"/>
      <c r="G14" s="150" t="s">
        <v>4</v>
      </c>
      <c r="H14" s="343"/>
      <c r="I14" s="1289"/>
      <c r="J14" s="334"/>
      <c r="K14" s="214"/>
      <c r="L14" s="214"/>
      <c r="M14" s="214"/>
      <c r="N14" s="214"/>
      <c r="O14" s="214"/>
      <c r="P14" s="214"/>
      <c r="Q14" s="214"/>
      <c r="R14" s="214"/>
      <c r="S14" s="214"/>
      <c r="T14" s="214"/>
    </row>
    <row r="15" spans="1:20" s="190" customFormat="1" ht="18.75">
      <c r="A15" s="1288"/>
      <c r="B15" s="1288"/>
      <c r="C15" s="344"/>
      <c r="D15" s="344"/>
      <c r="F15" s="421"/>
      <c r="G15" s="195" t="s">
        <v>403</v>
      </c>
      <c r="H15" s="422"/>
      <c r="I15" s="423"/>
      <c r="J15" s="334"/>
      <c r="K15" s="214"/>
      <c r="L15" s="214"/>
      <c r="M15" s="214"/>
      <c r="N15" s="214"/>
      <c r="O15" s="214"/>
      <c r="P15" s="214"/>
      <c r="Q15" s="214"/>
      <c r="R15" s="214"/>
      <c r="S15" s="214"/>
      <c r="T15" s="214"/>
    </row>
    <row r="16" spans="1:20" s="190" customFormat="1" ht="18.75">
      <c r="A16" s="128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83" t="s">
        <v>593</v>
      </c>
      <c r="H19" s="1283"/>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304" t="s">
        <v>631</v>
      </c>
      <c r="M5" s="1304"/>
      <c r="N5" s="1304"/>
      <c r="O5" s="1304"/>
      <c r="P5" s="1304"/>
      <c r="Q5" s="1304"/>
      <c r="R5" s="1304"/>
      <c r="S5" s="1304"/>
      <c r="T5" s="1304"/>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310" t="str">
        <f>IF(NameOrPr_ch="",IF(NameOrPr="","",NameOrPr),NameOrPr_ch)</f>
        <v>Департамент государственного регулирования цен и тарифов Курганской области</v>
      </c>
      <c r="P7" s="1310"/>
      <c r="Q7" s="1310"/>
      <c r="R7" s="1310"/>
      <c r="S7" s="1310"/>
      <c r="T7" s="1310"/>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310" t="str">
        <f>IF(datePr_ch="",IF(datePr="","",datePr),datePr_ch)</f>
        <v>07.12.2021</v>
      </c>
      <c r="P8" s="1310"/>
      <c r="Q8" s="1310"/>
      <c r="R8" s="1310"/>
      <c r="S8" s="1310"/>
      <c r="T8" s="1310"/>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310" t="str">
        <f>IF(numberPr_ch="",IF(numberPr="","",numberPr),numberPr_ch)</f>
        <v>51-10</v>
      </c>
      <c r="P9" s="1310"/>
      <c r="Q9" s="1310"/>
      <c r="R9" s="1310"/>
      <c r="S9" s="1310"/>
      <c r="T9" s="1310"/>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310" t="str">
        <f>IF(IstPub_ch="",IF(IstPub="","",IstPub),IstPub_ch)</f>
        <v>www.pravo.gov.ru</v>
      </c>
      <c r="P10" s="1310"/>
      <c r="Q10" s="1310"/>
      <c r="R10" s="1310"/>
      <c r="S10" s="1310"/>
      <c r="T10" s="1310"/>
      <c r="U10" s="583"/>
      <c r="V10" s="583"/>
      <c r="W10" s="520"/>
      <c r="X10" s="591"/>
      <c r="Y10" s="591"/>
      <c r="Z10" s="591"/>
      <c r="AA10" s="591"/>
      <c r="AB10" s="591"/>
      <c r="AC10" s="591"/>
    </row>
    <row r="11" spans="1:29" s="571" customFormat="1" ht="11.25" hidden="1">
      <c r="A11" s="591"/>
      <c r="B11" s="591"/>
      <c r="C11" s="591"/>
      <c r="D11" s="591"/>
      <c r="E11" s="591"/>
      <c r="F11" s="591"/>
      <c r="G11" s="591"/>
      <c r="H11" s="591"/>
      <c r="L11" s="1305"/>
      <c r="M11" s="1305"/>
      <c r="N11" s="567"/>
      <c r="O11" s="583"/>
      <c r="P11" s="583"/>
      <c r="Q11" s="583"/>
      <c r="R11" s="583"/>
      <c r="S11" s="583"/>
      <c r="T11" s="583"/>
      <c r="U11" s="589" t="s">
        <v>373</v>
      </c>
      <c r="X11" s="591"/>
      <c r="Y11" s="591"/>
      <c r="Z11" s="591"/>
      <c r="AA11" s="591"/>
      <c r="AB11" s="591"/>
      <c r="AC11" s="591"/>
    </row>
    <row r="12" spans="1:29">
      <c r="J12" s="530"/>
      <c r="K12" s="530"/>
      <c r="L12" s="525"/>
      <c r="M12" s="525"/>
      <c r="N12" s="503"/>
      <c r="O12" s="1311"/>
      <c r="P12" s="1311"/>
      <c r="Q12" s="1311"/>
      <c r="R12" s="1311"/>
      <c r="S12" s="1311"/>
      <c r="T12" s="1311"/>
      <c r="U12" s="1311"/>
    </row>
    <row r="13" spans="1:29">
      <c r="J13" s="530"/>
      <c r="K13" s="530"/>
      <c r="L13" s="1236" t="s">
        <v>454</v>
      </c>
      <c r="M13" s="1236"/>
      <c r="N13" s="1236"/>
      <c r="O13" s="1236"/>
      <c r="P13" s="1236"/>
      <c r="Q13" s="1236"/>
      <c r="R13" s="1236"/>
      <c r="S13" s="1236"/>
      <c r="T13" s="1236"/>
      <c r="U13" s="1236"/>
      <c r="V13" s="1236"/>
      <c r="W13" s="1236" t="s">
        <v>455</v>
      </c>
    </row>
    <row r="14" spans="1:29" ht="14.25" customHeight="1">
      <c r="J14" s="530"/>
      <c r="K14" s="530"/>
      <c r="L14" s="1317" t="s">
        <v>92</v>
      </c>
      <c r="M14" s="1317" t="s">
        <v>639</v>
      </c>
      <c r="N14" s="662"/>
      <c r="O14" s="1318" t="s">
        <v>641</v>
      </c>
      <c r="P14" s="1319"/>
      <c r="Q14" s="1319"/>
      <c r="R14" s="1319"/>
      <c r="S14" s="1319"/>
      <c r="T14" s="1320"/>
      <c r="U14" s="1301" t="s">
        <v>341</v>
      </c>
      <c r="V14" s="1314" t="s">
        <v>275</v>
      </c>
      <c r="W14" s="1236"/>
    </row>
    <row r="15" spans="1:29" ht="14.25" customHeight="1">
      <c r="J15" s="530"/>
      <c r="K15" s="530"/>
      <c r="L15" s="1317"/>
      <c r="M15" s="1317"/>
      <c r="N15" s="663"/>
      <c r="O15" s="1323" t="s">
        <v>605</v>
      </c>
      <c r="P15" s="1321" t="s">
        <v>271</v>
      </c>
      <c r="Q15" s="1322"/>
      <c r="R15" s="1298" t="s">
        <v>654</v>
      </c>
      <c r="S15" s="1299"/>
      <c r="T15" s="1300"/>
      <c r="U15" s="1302"/>
      <c r="V15" s="1315"/>
      <c r="W15" s="1236"/>
    </row>
    <row r="16" spans="1:29" ht="33.75" customHeight="1">
      <c r="J16" s="530"/>
      <c r="K16" s="530"/>
      <c r="L16" s="1317"/>
      <c r="M16" s="1317"/>
      <c r="N16" s="664"/>
      <c r="O16" s="1324"/>
      <c r="P16" s="536" t="s">
        <v>606</v>
      </c>
      <c r="Q16" s="536" t="s">
        <v>6</v>
      </c>
      <c r="R16" s="537" t="s">
        <v>274</v>
      </c>
      <c r="S16" s="1312" t="s">
        <v>273</v>
      </c>
      <c r="T16" s="1313"/>
      <c r="U16" s="1303"/>
      <c r="V16" s="1316"/>
      <c r="W16" s="1236"/>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306">
        <f ca="1">OFFSET(S17,0,-1)+1</f>
        <v>7</v>
      </c>
      <c r="T17" s="1306"/>
      <c r="U17" s="649">
        <f ca="1">OFFSET(U17,0,-2)+1</f>
        <v>8</v>
      </c>
      <c r="V17" s="650">
        <f ca="1">OFFSET(V17,0,-1)</f>
        <v>8</v>
      </c>
      <c r="W17" s="649">
        <f ca="1">OFFSET(W17,0,-1)+1</f>
        <v>9</v>
      </c>
    </row>
    <row r="18" spans="1:29" ht="22.5">
      <c r="A18" s="1290">
        <v>1</v>
      </c>
      <c r="B18" s="866"/>
      <c r="C18" s="866"/>
      <c r="D18" s="866"/>
      <c r="E18" s="867"/>
      <c r="F18" s="868"/>
      <c r="G18" s="868"/>
      <c r="H18" s="868"/>
      <c r="I18" s="869"/>
      <c r="J18" s="864"/>
      <c r="K18" s="871"/>
      <c r="L18" s="594">
        <f>mergeValue(A18)</f>
        <v>1</v>
      </c>
      <c r="M18" s="642" t="s">
        <v>20</v>
      </c>
      <c r="N18" s="647"/>
      <c r="O18" s="1291"/>
      <c r="P18" s="1291"/>
      <c r="Q18" s="1291"/>
      <c r="R18" s="1291"/>
      <c r="S18" s="1291"/>
      <c r="T18" s="1291"/>
      <c r="U18" s="1291"/>
      <c r="V18" s="1291"/>
      <c r="W18" s="631" t="s">
        <v>476</v>
      </c>
      <c r="Y18" s="590"/>
      <c r="Z18" s="590" t="str">
        <f t="shared" ref="Z18:Z31" si="0">IF(M18="","",M18 )</f>
        <v>Наименование тарифа</v>
      </c>
      <c r="AA18" s="590"/>
      <c r="AB18" s="590"/>
      <c r="AC18" s="590"/>
    </row>
    <row r="19" spans="1:29" ht="22.5">
      <c r="A19" s="1290"/>
      <c r="B19" s="1290">
        <v>1</v>
      </c>
      <c r="C19" s="866"/>
      <c r="D19" s="866"/>
      <c r="E19" s="868"/>
      <c r="F19" s="868"/>
      <c r="G19" s="868"/>
      <c r="H19" s="868"/>
      <c r="I19" s="863"/>
      <c r="J19" s="862"/>
      <c r="K19" s="865"/>
      <c r="L19" s="594" t="str">
        <f>mergeValue(A19) &amp;"."&amp; mergeValue(B19)</f>
        <v>1.1</v>
      </c>
      <c r="M19" s="547" t="s">
        <v>16</v>
      </c>
      <c r="N19" s="647"/>
      <c r="O19" s="1291"/>
      <c r="P19" s="1291"/>
      <c r="Q19" s="1291"/>
      <c r="R19" s="1291"/>
      <c r="S19" s="1291"/>
      <c r="T19" s="1291"/>
      <c r="U19" s="1291"/>
      <c r="V19" s="1291"/>
      <c r="W19" s="631" t="s">
        <v>477</v>
      </c>
      <c r="Y19" s="590"/>
      <c r="Z19" s="590" t="str">
        <f t="shared" si="0"/>
        <v>Территория действия тарифа</v>
      </c>
      <c r="AA19" s="590"/>
      <c r="AB19" s="590"/>
      <c r="AC19" s="590"/>
    </row>
    <row r="20" spans="1:29" ht="22.5">
      <c r="A20" s="1290"/>
      <c r="B20" s="1290"/>
      <c r="C20" s="1290">
        <v>1</v>
      </c>
      <c r="D20" s="866"/>
      <c r="E20" s="868"/>
      <c r="F20" s="868"/>
      <c r="G20" s="868"/>
      <c r="H20" s="868"/>
      <c r="I20" s="870"/>
      <c r="J20" s="862"/>
      <c r="K20" s="865"/>
      <c r="L20" s="594" t="str">
        <f>mergeValue(A20) &amp;"."&amp; mergeValue(B20)&amp;"."&amp; mergeValue(C20)</f>
        <v>1.1.1</v>
      </c>
      <c r="M20" s="548" t="s">
        <v>7</v>
      </c>
      <c r="N20" s="647"/>
      <c r="O20" s="1291"/>
      <c r="P20" s="1291"/>
      <c r="Q20" s="1291"/>
      <c r="R20" s="1291"/>
      <c r="S20" s="1291"/>
      <c r="T20" s="1291"/>
      <c r="U20" s="1291"/>
      <c r="V20" s="1291"/>
      <c r="W20" s="631" t="s">
        <v>633</v>
      </c>
      <c r="Y20" s="590"/>
      <c r="Z20" s="590" t="str">
        <f t="shared" si="0"/>
        <v xml:space="preserve">Наименование системы теплоснабжения </v>
      </c>
      <c r="AA20" s="590"/>
      <c r="AB20" s="590"/>
      <c r="AC20" s="590"/>
    </row>
    <row r="21" spans="1:29" ht="22.5">
      <c r="A21" s="1290"/>
      <c r="B21" s="1290"/>
      <c r="C21" s="1290"/>
      <c r="D21" s="1290">
        <v>1</v>
      </c>
      <c r="E21" s="868"/>
      <c r="F21" s="868"/>
      <c r="G21" s="868"/>
      <c r="H21" s="868"/>
      <c r="I21" s="870"/>
      <c r="J21" s="862"/>
      <c r="K21" s="865"/>
      <c r="L21" s="594" t="str">
        <f>mergeValue(A21) &amp;"."&amp; mergeValue(B21)&amp;"."&amp; mergeValue(C21)&amp;"."&amp; mergeValue(D21)</f>
        <v>1.1.1.1</v>
      </c>
      <c r="M21" s="549" t="s">
        <v>22</v>
      </c>
      <c r="N21" s="647"/>
      <c r="O21" s="1291"/>
      <c r="P21" s="1291"/>
      <c r="Q21" s="1291"/>
      <c r="R21" s="1291"/>
      <c r="S21" s="1291"/>
      <c r="T21" s="1291"/>
      <c r="U21" s="1291"/>
      <c r="V21" s="1291"/>
      <c r="W21" s="631" t="s">
        <v>634</v>
      </c>
      <c r="Y21" s="590"/>
      <c r="Z21" s="590" t="str">
        <f t="shared" si="0"/>
        <v xml:space="preserve">Источник тепловой энергии  </v>
      </c>
      <c r="AA21" s="590"/>
      <c r="AB21" s="590"/>
      <c r="AC21" s="590"/>
    </row>
    <row r="22" spans="1:29" ht="101.25">
      <c r="A22" s="1290"/>
      <c r="B22" s="1290"/>
      <c r="C22" s="1290"/>
      <c r="D22" s="1290"/>
      <c r="E22" s="1290">
        <v>1</v>
      </c>
      <c r="F22" s="868"/>
      <c r="G22" s="868"/>
      <c r="H22" s="866">
        <v>1</v>
      </c>
      <c r="I22" s="1290">
        <v>1</v>
      </c>
      <c r="J22" s="868"/>
      <c r="K22" s="873"/>
      <c r="L22" s="594" t="str">
        <f>mergeValue(A22) &amp;"."&amp; mergeValue(B22)&amp;"."&amp; mergeValue(C22)&amp;"."&amp; mergeValue(D22)&amp;"."&amp; mergeValue(E22)</f>
        <v>1.1.1.1.1</v>
      </c>
      <c r="M22" s="555" t="s">
        <v>9</v>
      </c>
      <c r="N22" s="647"/>
      <c r="O22" s="1292"/>
      <c r="P22" s="1292"/>
      <c r="Q22" s="1292"/>
      <c r="R22" s="1292"/>
      <c r="S22" s="1292"/>
      <c r="T22" s="1292"/>
      <c r="U22" s="1292"/>
      <c r="V22" s="1292"/>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90"/>
      <c r="B23" s="1290"/>
      <c r="C23" s="1290"/>
      <c r="D23" s="1290"/>
      <c r="E23" s="1290"/>
      <c r="F23" s="1290">
        <v>1</v>
      </c>
      <c r="G23" s="866"/>
      <c r="H23" s="866"/>
      <c r="I23" s="1290"/>
      <c r="J23" s="1290">
        <v>1</v>
      </c>
      <c r="K23" s="874"/>
      <c r="L23" s="594" t="str">
        <f>mergeValue(A23) &amp;"."&amp; mergeValue(B23)&amp;"."&amp; mergeValue(C23)&amp;"."&amp; mergeValue(D23)&amp;"."&amp; mergeValue(E23)&amp;"."&amp; mergeValue(F23)</f>
        <v>1.1.1.1.1.1</v>
      </c>
      <c r="M23" s="556" t="s">
        <v>10</v>
      </c>
      <c r="N23" s="647"/>
      <c r="O23" s="1293"/>
      <c r="P23" s="1294"/>
      <c r="Q23" s="1294"/>
      <c r="R23" s="1294"/>
      <c r="S23" s="1294"/>
      <c r="T23" s="1294"/>
      <c r="U23" s="1294"/>
      <c r="V23" s="1295"/>
      <c r="W23" s="631" t="s">
        <v>636</v>
      </c>
      <c r="Y23" s="590"/>
      <c r="Z23" s="590" t="str">
        <f t="shared" si="0"/>
        <v>Группа потребителей</v>
      </c>
      <c r="AA23" s="590"/>
      <c r="AB23" s="590"/>
      <c r="AC23" s="590"/>
    </row>
    <row r="24" spans="1:29" ht="189" customHeight="1">
      <c r="A24" s="1290"/>
      <c r="B24" s="1290"/>
      <c r="C24" s="1290"/>
      <c r="D24" s="1290"/>
      <c r="E24" s="1290"/>
      <c r="F24" s="1290"/>
      <c r="G24" s="866">
        <v>1</v>
      </c>
      <c r="H24" s="866"/>
      <c r="I24" s="1290"/>
      <c r="J24" s="1290"/>
      <c r="K24" s="874">
        <v>1</v>
      </c>
      <c r="L24" s="594" t="str">
        <f>mergeValue(A24) &amp;"."&amp; mergeValue(B24)&amp;"."&amp; mergeValue(C24)&amp;"."&amp; mergeValue(D24)&amp;"."&amp; mergeValue(E24)&amp;"."&amp; mergeValue(F24)&amp;"."&amp; mergeValue(G24)</f>
        <v>1.1.1.1.1.1.1</v>
      </c>
      <c r="M24" s="1070"/>
      <c r="N24" s="647"/>
      <c r="O24" s="563"/>
      <c r="P24" s="563"/>
      <c r="Q24" s="1094"/>
      <c r="R24" s="1296"/>
      <c r="S24" s="1297" t="s">
        <v>84</v>
      </c>
      <c r="T24" s="1296"/>
      <c r="U24" s="1297" t="s">
        <v>85</v>
      </c>
      <c r="V24" s="563"/>
      <c r="W24" s="1307" t="s">
        <v>655</v>
      </c>
      <c r="X24" s="586" t="str">
        <f>strCheckDate(O25:V25)</f>
        <v/>
      </c>
      <c r="Y24" s="590"/>
      <c r="Z24" s="590" t="str">
        <f t="shared" si="0"/>
        <v/>
      </c>
      <c r="AA24" s="590"/>
      <c r="AB24" s="590"/>
      <c r="AC24" s="590"/>
    </row>
    <row r="25" spans="1:29" ht="11.25" hidden="1" customHeight="1">
      <c r="A25" s="1290"/>
      <c r="B25" s="1290"/>
      <c r="C25" s="1290"/>
      <c r="D25" s="1290"/>
      <c r="E25" s="1290"/>
      <c r="F25" s="1290"/>
      <c r="G25" s="866"/>
      <c r="H25" s="866"/>
      <c r="I25" s="1290"/>
      <c r="J25" s="1290"/>
      <c r="K25" s="874"/>
      <c r="L25" s="601"/>
      <c r="M25" s="647"/>
      <c r="N25" s="647"/>
      <c r="O25" s="563"/>
      <c r="P25" s="563"/>
      <c r="Q25" s="585" t="str">
        <f>R24 &amp; "-" &amp; T24</f>
        <v>-</v>
      </c>
      <c r="R25" s="1296"/>
      <c r="S25" s="1297"/>
      <c r="T25" s="1296"/>
      <c r="U25" s="1297"/>
      <c r="V25" s="563"/>
      <c r="W25" s="1308"/>
      <c r="Y25" s="590"/>
      <c r="Z25" s="590" t="str">
        <f t="shared" si="0"/>
        <v/>
      </c>
      <c r="AA25" s="590"/>
      <c r="AB25" s="590"/>
      <c r="AC25" s="590"/>
    </row>
    <row r="26" spans="1:29" ht="15" customHeight="1">
      <c r="A26" s="1290"/>
      <c r="B26" s="1290"/>
      <c r="C26" s="1290"/>
      <c r="D26" s="1290"/>
      <c r="E26" s="1290"/>
      <c r="F26" s="1290"/>
      <c r="G26" s="868"/>
      <c r="H26" s="866"/>
      <c r="I26" s="1290"/>
      <c r="J26" s="1290"/>
      <c r="K26" s="873"/>
      <c r="L26" s="539"/>
      <c r="M26" s="558" t="s">
        <v>25</v>
      </c>
      <c r="N26" s="565"/>
      <c r="O26" s="565"/>
      <c r="P26" s="565"/>
      <c r="Q26" s="565"/>
      <c r="R26" s="565"/>
      <c r="S26" s="565"/>
      <c r="T26" s="565"/>
      <c r="U26" s="565"/>
      <c r="V26" s="561"/>
      <c r="W26" s="1309"/>
      <c r="Y26" s="590"/>
      <c r="Z26" s="590" t="str">
        <f t="shared" si="0"/>
        <v>Добавить вид теплоносителя (параметры теплоносителя)</v>
      </c>
      <c r="AA26" s="590"/>
      <c r="AB26" s="590"/>
      <c r="AC26" s="590"/>
    </row>
    <row r="27" spans="1:29" ht="15" customHeight="1">
      <c r="A27" s="1290"/>
      <c r="B27" s="1290"/>
      <c r="C27" s="1290"/>
      <c r="D27" s="1290"/>
      <c r="E27" s="1290"/>
      <c r="F27" s="868"/>
      <c r="G27" s="868"/>
      <c r="H27" s="866"/>
      <c r="I27" s="1290"/>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90"/>
      <c r="B28" s="1290"/>
      <c r="C28" s="1290"/>
      <c r="D28" s="1290"/>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90"/>
      <c r="B29" s="1290"/>
      <c r="C29" s="1290"/>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90"/>
      <c r="B30" s="1290"/>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90"/>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83" t="s">
        <v>632</v>
      </c>
      <c r="N34" s="1283"/>
      <c r="O34" s="1283"/>
      <c r="P34" s="1283"/>
      <c r="Q34" s="1283"/>
      <c r="R34" s="1283"/>
      <c r="S34" s="1283"/>
      <c r="T34" s="1283"/>
      <c r="U34" s="1283"/>
      <c r="V34" s="1283"/>
      <c r="W34" s="1283"/>
    </row>
  </sheetData>
  <sheetProtection algorithmName="SHA-512" hashValue="XEXssIk4UbxWgnqgoOeN0fyPPl5ruing/yEizcoAIYo1hQZFfgycTsAcRk013qTDHH7rZU9LNjwWMGbgMLgA3g==" saltValue="RS/ZSm2g9ryNVP1XdUmpeg==" spinCount="100000"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84" t="s">
        <v>491</v>
      </c>
      <c r="G2" s="1285"/>
      <c r="H2" s="1286"/>
      <c r="I2" s="807"/>
    </row>
    <row r="3" spans="1:20" ht="3" customHeight="1"/>
    <row r="4" spans="1:20" s="1008" customFormat="1" ht="11.25">
      <c r="A4" s="1014"/>
      <c r="B4" s="1014"/>
      <c r="C4" s="1014"/>
      <c r="D4" s="1014"/>
      <c r="F4" s="1236" t="s">
        <v>454</v>
      </c>
      <c r="G4" s="1236"/>
      <c r="H4" s="1236"/>
      <c r="I4" s="1287"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87"/>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13.12.2021</v>
      </c>
      <c r="I7" s="817" t="s">
        <v>493</v>
      </c>
      <c r="J7" s="616"/>
      <c r="K7" s="1014"/>
      <c r="L7" s="1014"/>
      <c r="M7" s="1014"/>
      <c r="N7" s="1014"/>
      <c r="O7" s="1014"/>
      <c r="P7" s="1014"/>
      <c r="Q7" s="1014"/>
      <c r="R7" s="1014"/>
      <c r="S7" s="1014"/>
      <c r="T7" s="1014"/>
    </row>
    <row r="8" spans="1:20" s="1008" customFormat="1" ht="45">
      <c r="A8" s="1288">
        <v>1</v>
      </c>
      <c r="B8" s="1014"/>
      <c r="C8" s="1014"/>
      <c r="D8" s="1014"/>
      <c r="F8" s="1030" t="str">
        <f>"2." &amp;mergeValue(A8)</f>
        <v>2.1</v>
      </c>
      <c r="G8" s="816" t="s">
        <v>494</v>
      </c>
      <c r="H8" s="1028"/>
      <c r="I8" s="817" t="s">
        <v>590</v>
      </c>
      <c r="J8" s="616"/>
      <c r="K8" s="1014"/>
      <c r="L8" s="1014"/>
      <c r="M8" s="1014"/>
      <c r="N8" s="1014"/>
      <c r="O8" s="1014"/>
      <c r="P8" s="1014"/>
      <c r="Q8" s="1014"/>
      <c r="R8" s="1014"/>
      <c r="S8" s="1014"/>
      <c r="T8" s="1014"/>
    </row>
    <row r="9" spans="1:20" s="1008" customFormat="1" ht="22.5">
      <c r="A9" s="1288"/>
      <c r="B9" s="1014"/>
      <c r="C9" s="1014"/>
      <c r="D9" s="1014"/>
      <c r="F9" s="1030" t="str">
        <f>"3." &amp;mergeValue(A9)</f>
        <v>3.1</v>
      </c>
      <c r="G9" s="816" t="s">
        <v>495</v>
      </c>
      <c r="H9" s="1028"/>
      <c r="I9" s="817" t="s">
        <v>588</v>
      </c>
      <c r="J9" s="616"/>
      <c r="K9" s="1014"/>
      <c r="L9" s="1014"/>
      <c r="M9" s="1014"/>
      <c r="N9" s="1014"/>
      <c r="O9" s="1014"/>
      <c r="P9" s="1014"/>
      <c r="Q9" s="1014"/>
      <c r="R9" s="1014"/>
      <c r="S9" s="1014"/>
      <c r="T9" s="1014"/>
    </row>
    <row r="10" spans="1:20" s="1008" customFormat="1" ht="22.5">
      <c r="A10" s="1288"/>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88"/>
      <c r="B11" s="1288">
        <v>1</v>
      </c>
      <c r="C11" s="1024"/>
      <c r="D11" s="1024"/>
      <c r="F11" s="1030" t="str">
        <f>"4."&amp;mergeValue(A11) &amp;"."&amp;mergeValue(B11)</f>
        <v>4.1.1</v>
      </c>
      <c r="G11" s="831" t="s">
        <v>592</v>
      </c>
      <c r="H11" s="1028" t="str">
        <f>IF(region_name="","",region_name)</f>
        <v>Курганская область</v>
      </c>
      <c r="I11" s="817" t="s">
        <v>499</v>
      </c>
      <c r="J11" s="616"/>
      <c r="K11" s="1014"/>
      <c r="L11" s="1014"/>
      <c r="M11" s="1014"/>
      <c r="N11" s="1014"/>
      <c r="O11" s="1014"/>
      <c r="P11" s="1014"/>
      <c r="Q11" s="1014"/>
      <c r="R11" s="1014"/>
      <c r="S11" s="1014"/>
      <c r="T11" s="1014"/>
    </row>
    <row r="12" spans="1:20" s="1008" customFormat="1" ht="22.5">
      <c r="A12" s="1288"/>
      <c r="B12" s="1288"/>
      <c r="C12" s="1288">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288"/>
      <c r="B13" s="1288"/>
      <c r="C13" s="1288"/>
      <c r="D13" s="1024">
        <v>1</v>
      </c>
      <c r="F13" s="1030" t="str">
        <f>"4."&amp;mergeValue(A13) &amp;"."&amp;mergeValue(B13)&amp;"."&amp;mergeValue(C13)&amp;"."&amp;mergeValue(D13)</f>
        <v>4.1.1.1.1</v>
      </c>
      <c r="G13" s="819" t="s">
        <v>498</v>
      </c>
      <c r="H13" s="1028"/>
      <c r="I13" s="1289" t="s">
        <v>591</v>
      </c>
      <c r="J13" s="616"/>
      <c r="K13" s="1014"/>
      <c r="L13" s="1014"/>
      <c r="M13" s="1014"/>
      <c r="N13" s="1014"/>
      <c r="O13" s="1014"/>
      <c r="P13" s="1014"/>
      <c r="Q13" s="1014"/>
      <c r="R13" s="1014"/>
      <c r="S13" s="1014"/>
      <c r="T13" s="1014"/>
    </row>
    <row r="14" spans="1:20" s="1008" customFormat="1" ht="18.75">
      <c r="A14" s="1288"/>
      <c r="B14" s="1288"/>
      <c r="C14" s="1288"/>
      <c r="D14" s="1024"/>
      <c r="F14" s="820"/>
      <c r="G14" s="1001" t="s">
        <v>4</v>
      </c>
      <c r="H14" s="625"/>
      <c r="I14" s="1289"/>
      <c r="J14" s="616"/>
      <c r="K14" s="1014"/>
      <c r="L14" s="1014"/>
      <c r="M14" s="1014"/>
      <c r="N14" s="1014"/>
      <c r="O14" s="1014"/>
      <c r="P14" s="1014"/>
      <c r="Q14" s="1014"/>
      <c r="R14" s="1014"/>
      <c r="S14" s="1014"/>
      <c r="T14" s="1014"/>
    </row>
    <row r="15" spans="1:20" s="1008" customFormat="1" ht="18.75">
      <c r="A15" s="1288"/>
      <c r="B15" s="1288"/>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88"/>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83" t="s">
        <v>593</v>
      </c>
      <c r="H19" s="1283"/>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304" t="s">
        <v>631</v>
      </c>
      <c r="M5" s="1304"/>
      <c r="N5" s="1304"/>
      <c r="O5" s="1304"/>
      <c r="P5" s="1304"/>
      <c r="Q5" s="1304"/>
      <c r="R5" s="1304"/>
      <c r="S5" s="1304"/>
      <c r="T5" s="1304"/>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310" t="str">
        <f>IF(NameOrPr_ch="",IF(NameOrPr="","",NameOrPr),NameOrPr_ch)</f>
        <v>Департамент государственного регулирования цен и тарифов Курганской области</v>
      </c>
      <c r="P7" s="1310"/>
      <c r="Q7" s="1310"/>
      <c r="R7" s="1310"/>
      <c r="S7" s="1310"/>
      <c r="T7" s="1310"/>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310" t="str">
        <f>IF(datePr_ch="",IF(datePr="","",datePr),datePr_ch)</f>
        <v>07.12.2021</v>
      </c>
      <c r="P8" s="1310"/>
      <c r="Q8" s="1310"/>
      <c r="R8" s="1310"/>
      <c r="S8" s="1310"/>
      <c r="T8" s="1310"/>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310" t="str">
        <f>IF(numberPr_ch="",IF(numberPr="","",numberPr),numberPr_ch)</f>
        <v>51-10</v>
      </c>
      <c r="P9" s="1310"/>
      <c r="Q9" s="1310"/>
      <c r="R9" s="1310"/>
      <c r="S9" s="1310"/>
      <c r="T9" s="1310"/>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310" t="str">
        <f>IF(IstPub_ch="",IF(IstPub="","",IstPub),IstPub_ch)</f>
        <v>www.pravo.gov.ru</v>
      </c>
      <c r="P10" s="1310"/>
      <c r="Q10" s="1310"/>
      <c r="R10" s="1310"/>
      <c r="S10" s="1310"/>
      <c r="T10" s="1310"/>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305"/>
      <c r="M11" s="1305"/>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311"/>
      <c r="P12" s="1311"/>
      <c r="Q12" s="1311"/>
      <c r="R12" s="1311"/>
      <c r="S12" s="1311"/>
      <c r="T12" s="1311"/>
      <c r="U12" s="1311"/>
    </row>
    <row r="13" spans="1:34">
      <c r="J13" s="996"/>
      <c r="K13" s="996"/>
      <c r="L13" s="1236" t="s">
        <v>454</v>
      </c>
      <c r="M13" s="1236"/>
      <c r="N13" s="1236"/>
      <c r="O13" s="1236"/>
      <c r="P13" s="1236"/>
      <c r="Q13" s="1236"/>
      <c r="R13" s="1236"/>
      <c r="S13" s="1236"/>
      <c r="T13" s="1236"/>
      <c r="U13" s="1236"/>
      <c r="V13" s="1236"/>
      <c r="W13" s="1236" t="s">
        <v>455</v>
      </c>
    </row>
    <row r="14" spans="1:34" ht="14.25" customHeight="1">
      <c r="J14" s="996"/>
      <c r="K14" s="996"/>
      <c r="L14" s="1317" t="s">
        <v>92</v>
      </c>
      <c r="M14" s="1317" t="s">
        <v>639</v>
      </c>
      <c r="N14" s="662"/>
      <c r="O14" s="1318" t="s">
        <v>641</v>
      </c>
      <c r="P14" s="1319"/>
      <c r="Q14" s="1319"/>
      <c r="R14" s="1319"/>
      <c r="S14" s="1319"/>
      <c r="T14" s="1320"/>
      <c r="U14" s="1301" t="s">
        <v>341</v>
      </c>
      <c r="V14" s="1314" t="s">
        <v>275</v>
      </c>
      <c r="W14" s="1236"/>
    </row>
    <row r="15" spans="1:34" ht="14.25" customHeight="1">
      <c r="J15" s="996"/>
      <c r="K15" s="996"/>
      <c r="L15" s="1317"/>
      <c r="M15" s="1317"/>
      <c r="N15" s="663"/>
      <c r="O15" s="1323" t="s">
        <v>605</v>
      </c>
      <c r="P15" s="1321" t="s">
        <v>271</v>
      </c>
      <c r="Q15" s="1322"/>
      <c r="R15" s="1298" t="s">
        <v>654</v>
      </c>
      <c r="S15" s="1299"/>
      <c r="T15" s="1300"/>
      <c r="U15" s="1302"/>
      <c r="V15" s="1315"/>
      <c r="W15" s="1236"/>
    </row>
    <row r="16" spans="1:34" ht="33.75" customHeight="1">
      <c r="J16" s="996"/>
      <c r="K16" s="996"/>
      <c r="L16" s="1317"/>
      <c r="M16" s="1317"/>
      <c r="N16" s="664"/>
      <c r="O16" s="1324"/>
      <c r="P16" s="757" t="s">
        <v>606</v>
      </c>
      <c r="Q16" s="757" t="s">
        <v>6</v>
      </c>
      <c r="R16" s="1029" t="s">
        <v>274</v>
      </c>
      <c r="S16" s="1312" t="s">
        <v>273</v>
      </c>
      <c r="T16" s="1313"/>
      <c r="U16" s="1303"/>
      <c r="V16" s="1316"/>
      <c r="W16" s="1236"/>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306">
        <f ca="1">OFFSET(S17,0,-1)+1</f>
        <v>7</v>
      </c>
      <c r="T17" s="1306"/>
      <c r="U17" s="1026">
        <f ca="1">OFFSET(U17,0,-2)+1</f>
        <v>8</v>
      </c>
      <c r="V17" s="650">
        <f ca="1">OFFSET(V17,0,-1)</f>
        <v>8</v>
      </c>
      <c r="W17" s="1026">
        <f ca="1">OFFSET(W17,0,-1)+1</f>
        <v>9</v>
      </c>
    </row>
    <row r="18" spans="1:36" ht="22.5">
      <c r="A18" s="1290">
        <v>1</v>
      </c>
      <c r="B18" s="1016"/>
      <c r="C18" s="1016"/>
      <c r="D18" s="1016"/>
      <c r="E18" s="982"/>
      <c r="F18" s="1027"/>
      <c r="G18" s="1027"/>
      <c r="H18" s="1027"/>
      <c r="I18" s="984"/>
      <c r="J18" s="980"/>
      <c r="K18" s="964"/>
      <c r="L18" s="1031">
        <f>mergeValue(A18)</f>
        <v>1</v>
      </c>
      <c r="M18" s="642" t="s">
        <v>20</v>
      </c>
      <c r="N18" s="647"/>
      <c r="O18" s="1291"/>
      <c r="P18" s="1291"/>
      <c r="Q18" s="1291"/>
      <c r="R18" s="1291"/>
      <c r="S18" s="1291"/>
      <c r="T18" s="1291"/>
      <c r="U18" s="1291"/>
      <c r="V18" s="1291"/>
      <c r="W18" s="631" t="s">
        <v>476</v>
      </c>
      <c r="Y18" s="830"/>
      <c r="Z18" s="830" t="str">
        <f t="shared" ref="Z18:Z31" si="0">IF(M18="","",M18 )</f>
        <v>Наименование тарифа</v>
      </c>
      <c r="AA18" s="830"/>
      <c r="AB18" s="830"/>
      <c r="AC18" s="830"/>
      <c r="AI18" s="1009"/>
      <c r="AJ18" s="1009"/>
    </row>
    <row r="19" spans="1:36" ht="22.5">
      <c r="A19" s="1290"/>
      <c r="B19" s="1290">
        <v>1</v>
      </c>
      <c r="C19" s="1016"/>
      <c r="D19" s="1016"/>
      <c r="E19" s="1027"/>
      <c r="F19" s="1027"/>
      <c r="G19" s="1027"/>
      <c r="H19" s="1027"/>
      <c r="I19" s="1022"/>
      <c r="J19" s="955"/>
      <c r="K19" s="958"/>
      <c r="L19" s="1031" t="str">
        <f>mergeValue(A19) &amp;"."&amp; mergeValue(B19)</f>
        <v>1.1</v>
      </c>
      <c r="M19" s="693" t="s">
        <v>16</v>
      </c>
      <c r="N19" s="647"/>
      <c r="O19" s="1291"/>
      <c r="P19" s="1291"/>
      <c r="Q19" s="1291"/>
      <c r="R19" s="1291"/>
      <c r="S19" s="1291"/>
      <c r="T19" s="1291"/>
      <c r="U19" s="1291"/>
      <c r="V19" s="1291"/>
      <c r="W19" s="631" t="s">
        <v>477</v>
      </c>
      <c r="Y19" s="830"/>
      <c r="Z19" s="830" t="str">
        <f t="shared" si="0"/>
        <v>Территория действия тарифа</v>
      </c>
      <c r="AA19" s="830"/>
      <c r="AB19" s="830"/>
      <c r="AC19" s="830"/>
      <c r="AI19" s="1009"/>
      <c r="AJ19" s="1009"/>
    </row>
    <row r="20" spans="1:36" ht="22.5">
      <c r="A20" s="1290"/>
      <c r="B20" s="1290"/>
      <c r="C20" s="1290">
        <v>1</v>
      </c>
      <c r="D20" s="1016"/>
      <c r="E20" s="1027"/>
      <c r="F20" s="1027"/>
      <c r="G20" s="1027"/>
      <c r="H20" s="1027"/>
      <c r="I20" s="963"/>
      <c r="J20" s="955"/>
      <c r="K20" s="958"/>
      <c r="L20" s="1031" t="str">
        <f>mergeValue(A20) &amp;"."&amp; mergeValue(B20)&amp;"."&amp; mergeValue(C20)</f>
        <v>1.1.1</v>
      </c>
      <c r="M20" s="694" t="s">
        <v>7</v>
      </c>
      <c r="N20" s="647"/>
      <c r="O20" s="1291"/>
      <c r="P20" s="1291"/>
      <c r="Q20" s="1291"/>
      <c r="R20" s="1291"/>
      <c r="S20" s="1291"/>
      <c r="T20" s="1291"/>
      <c r="U20" s="1291"/>
      <c r="V20" s="1291"/>
      <c r="W20" s="631" t="s">
        <v>633</v>
      </c>
      <c r="Y20" s="830"/>
      <c r="Z20" s="830" t="str">
        <f t="shared" si="0"/>
        <v xml:space="preserve">Наименование системы теплоснабжения </v>
      </c>
      <c r="AA20" s="830"/>
      <c r="AB20" s="830"/>
      <c r="AC20" s="830"/>
      <c r="AI20" s="1009"/>
      <c r="AJ20" s="1009"/>
    </row>
    <row r="21" spans="1:36" ht="22.5">
      <c r="A21" s="1290"/>
      <c r="B21" s="1290"/>
      <c r="C21" s="1290"/>
      <c r="D21" s="1290">
        <v>1</v>
      </c>
      <c r="E21" s="1027"/>
      <c r="F21" s="1027"/>
      <c r="G21" s="1027"/>
      <c r="H21" s="1027"/>
      <c r="I21" s="963"/>
      <c r="J21" s="955"/>
      <c r="K21" s="958"/>
      <c r="L21" s="1031" t="str">
        <f>mergeValue(A21) &amp;"."&amp; mergeValue(B21)&amp;"."&amp; mergeValue(C21)&amp;"."&amp; mergeValue(D21)</f>
        <v>1.1.1.1</v>
      </c>
      <c r="M21" s="695" t="s">
        <v>22</v>
      </c>
      <c r="N21" s="647"/>
      <c r="O21" s="1291"/>
      <c r="P21" s="1291"/>
      <c r="Q21" s="1291"/>
      <c r="R21" s="1291"/>
      <c r="S21" s="1291"/>
      <c r="T21" s="1291"/>
      <c r="U21" s="1291"/>
      <c r="V21" s="1291"/>
      <c r="W21" s="631" t="s">
        <v>634</v>
      </c>
      <c r="Y21" s="830"/>
      <c r="Z21" s="830" t="str">
        <f t="shared" si="0"/>
        <v xml:space="preserve">Источник тепловой энергии  </v>
      </c>
      <c r="AA21" s="830"/>
      <c r="AB21" s="830"/>
      <c r="AC21" s="830"/>
      <c r="AI21" s="1009"/>
      <c r="AJ21" s="1009"/>
    </row>
    <row r="22" spans="1:36" ht="101.25">
      <c r="A22" s="1290"/>
      <c r="B22" s="1290"/>
      <c r="C22" s="1290"/>
      <c r="D22" s="1290"/>
      <c r="E22" s="1290">
        <v>1</v>
      </c>
      <c r="F22" s="1027"/>
      <c r="G22" s="1027"/>
      <c r="H22" s="1016">
        <v>1</v>
      </c>
      <c r="I22" s="1290">
        <v>1</v>
      </c>
      <c r="J22" s="1027"/>
      <c r="K22" s="966"/>
      <c r="L22" s="1031" t="str">
        <f>mergeValue(A22) &amp;"."&amp; mergeValue(B22)&amp;"."&amp; mergeValue(C22)&amp;"."&amp; mergeValue(D22)&amp;"."&amp; mergeValue(E22)</f>
        <v>1.1.1.1.1</v>
      </c>
      <c r="M22" s="555" t="s">
        <v>9</v>
      </c>
      <c r="N22" s="647"/>
      <c r="O22" s="1292"/>
      <c r="P22" s="1292"/>
      <c r="Q22" s="1292"/>
      <c r="R22" s="1292"/>
      <c r="S22" s="1292"/>
      <c r="T22" s="1292"/>
      <c r="U22" s="1292"/>
      <c r="V22" s="1292"/>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90"/>
      <c r="B23" s="1290"/>
      <c r="C23" s="1290"/>
      <c r="D23" s="1290"/>
      <c r="E23" s="1290"/>
      <c r="F23" s="1290">
        <v>1</v>
      </c>
      <c r="G23" s="1016"/>
      <c r="H23" s="1016"/>
      <c r="I23" s="1290"/>
      <c r="J23" s="1290">
        <v>1</v>
      </c>
      <c r="K23" s="967"/>
      <c r="L23" s="1031" t="str">
        <f>mergeValue(A23) &amp;"."&amp; mergeValue(B23)&amp;"."&amp; mergeValue(C23)&amp;"."&amp; mergeValue(D23)&amp;"."&amp; mergeValue(E23)&amp;"."&amp; mergeValue(F23)</f>
        <v>1.1.1.1.1.1</v>
      </c>
      <c r="M23" s="556" t="s">
        <v>10</v>
      </c>
      <c r="N23" s="647"/>
      <c r="O23" s="1293"/>
      <c r="P23" s="1294"/>
      <c r="Q23" s="1294"/>
      <c r="R23" s="1294"/>
      <c r="S23" s="1294"/>
      <c r="T23" s="1294"/>
      <c r="U23" s="1294"/>
      <c r="V23" s="1295"/>
      <c r="W23" s="631" t="s">
        <v>636</v>
      </c>
      <c r="Y23" s="830"/>
      <c r="Z23" s="830" t="str">
        <f t="shared" si="0"/>
        <v>Группа потребителей</v>
      </c>
      <c r="AA23" s="830"/>
      <c r="AB23" s="830"/>
      <c r="AC23" s="830"/>
      <c r="AI23" s="1009"/>
      <c r="AJ23" s="1009"/>
    </row>
    <row r="24" spans="1:36" ht="189" customHeight="1">
      <c r="A24" s="1290"/>
      <c r="B24" s="1290"/>
      <c r="C24" s="1290"/>
      <c r="D24" s="1290"/>
      <c r="E24" s="1290"/>
      <c r="F24" s="1290"/>
      <c r="G24" s="1016">
        <v>1</v>
      </c>
      <c r="H24" s="1016"/>
      <c r="I24" s="1290"/>
      <c r="J24" s="1290"/>
      <c r="K24" s="967">
        <v>1</v>
      </c>
      <c r="L24" s="1031" t="str">
        <f>mergeValue(A24) &amp;"."&amp; mergeValue(B24)&amp;"."&amp; mergeValue(C24)&amp;"."&amp; mergeValue(D24)&amp;"."&amp; mergeValue(E24)&amp;"."&amp; mergeValue(F24)&amp;"."&amp; mergeValue(G24)</f>
        <v>1.1.1.1.1.1.1</v>
      </c>
      <c r="M24" s="1070"/>
      <c r="N24" s="647"/>
      <c r="O24" s="764"/>
      <c r="P24" s="764"/>
      <c r="Q24" s="1094"/>
      <c r="R24" s="1296"/>
      <c r="S24" s="1297" t="s">
        <v>84</v>
      </c>
      <c r="T24" s="1296"/>
      <c r="U24" s="1297" t="s">
        <v>85</v>
      </c>
      <c r="V24" s="764"/>
      <c r="W24" s="1307" t="s">
        <v>655</v>
      </c>
      <c r="X24" s="1009" t="str">
        <f>strCheckDate(O25:V25)</f>
        <v/>
      </c>
      <c r="Y24" s="830"/>
      <c r="Z24" s="830" t="str">
        <f t="shared" si="0"/>
        <v/>
      </c>
      <c r="AA24" s="830"/>
      <c r="AB24" s="830"/>
      <c r="AC24" s="830"/>
      <c r="AI24" s="1009"/>
      <c r="AJ24" s="1009"/>
    </row>
    <row r="25" spans="1:36" ht="11.25" hidden="1">
      <c r="A25" s="1290"/>
      <c r="B25" s="1290"/>
      <c r="C25" s="1290"/>
      <c r="D25" s="1290"/>
      <c r="E25" s="1290"/>
      <c r="F25" s="1290"/>
      <c r="G25" s="1016"/>
      <c r="H25" s="1016"/>
      <c r="I25" s="1290"/>
      <c r="J25" s="1290"/>
      <c r="K25" s="967"/>
      <c r="L25" s="801"/>
      <c r="M25" s="647"/>
      <c r="N25" s="647"/>
      <c r="O25" s="764"/>
      <c r="P25" s="764"/>
      <c r="Q25" s="770" t="str">
        <f>R24 &amp; "-" &amp; T24</f>
        <v>-</v>
      </c>
      <c r="R25" s="1296"/>
      <c r="S25" s="1297"/>
      <c r="T25" s="1296"/>
      <c r="U25" s="1297"/>
      <c r="V25" s="764"/>
      <c r="W25" s="1308"/>
      <c r="Y25" s="830"/>
      <c r="Z25" s="830" t="str">
        <f t="shared" si="0"/>
        <v/>
      </c>
      <c r="AA25" s="830"/>
      <c r="AB25" s="830"/>
      <c r="AC25" s="830"/>
      <c r="AI25" s="1009"/>
      <c r="AJ25" s="1009"/>
    </row>
    <row r="26" spans="1:36" ht="15" customHeight="1">
      <c r="A26" s="1290"/>
      <c r="B26" s="1290"/>
      <c r="C26" s="1290"/>
      <c r="D26" s="1290"/>
      <c r="E26" s="1290"/>
      <c r="F26" s="1290"/>
      <c r="G26" s="1027"/>
      <c r="H26" s="1016"/>
      <c r="I26" s="1290"/>
      <c r="J26" s="1290"/>
      <c r="K26" s="966"/>
      <c r="L26" s="689"/>
      <c r="M26" s="558" t="s">
        <v>25</v>
      </c>
      <c r="N26" s="1007"/>
      <c r="O26" s="1007"/>
      <c r="P26" s="1007"/>
      <c r="Q26" s="1007"/>
      <c r="R26" s="1007"/>
      <c r="S26" s="1007"/>
      <c r="T26" s="1007"/>
      <c r="U26" s="1007"/>
      <c r="V26" s="763"/>
      <c r="W26" s="1309"/>
      <c r="Y26" s="830"/>
      <c r="Z26" s="830" t="str">
        <f t="shared" si="0"/>
        <v>Добавить вид теплоносителя (параметры теплоносителя)</v>
      </c>
      <c r="AA26" s="830"/>
      <c r="AB26" s="830"/>
      <c r="AC26" s="830"/>
      <c r="AI26" s="1009"/>
      <c r="AJ26" s="1009"/>
    </row>
    <row r="27" spans="1:36" ht="15" customHeight="1">
      <c r="A27" s="1290"/>
      <c r="B27" s="1290"/>
      <c r="C27" s="1290"/>
      <c r="D27" s="1290"/>
      <c r="E27" s="1290"/>
      <c r="F27" s="1027"/>
      <c r="G27" s="1027"/>
      <c r="H27" s="1016"/>
      <c r="I27" s="1290"/>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90"/>
      <c r="B28" s="1290"/>
      <c r="C28" s="1290"/>
      <c r="D28" s="1290"/>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90"/>
      <c r="B29" s="1290"/>
      <c r="C29" s="1290"/>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90"/>
      <c r="B30" s="1290"/>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90"/>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283" t="s">
        <v>632</v>
      </c>
      <c r="N34" s="1283"/>
      <c r="O34" s="1283"/>
      <c r="P34" s="1283"/>
      <c r="Q34" s="1283"/>
      <c r="R34" s="1283"/>
      <c r="S34" s="1283"/>
      <c r="T34" s="1283"/>
      <c r="U34" s="1283"/>
      <c r="V34" s="1283"/>
      <c r="W34" s="1283"/>
    </row>
  </sheetData>
  <sheetProtection algorithmName="SHA-512" hashValue="1x+QUzlzGxVVZU0aY3HQCxtRHnwxiMAqVmdp3gPK7MoiP05K2UU5li9JxMRlaK3+jVmf5iSN3dkjF4L9DRVo5g==" saltValue="bO5pZSbgdCaTIjo5i93X8w==" spinCount="100000"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84" t="s">
        <v>491</v>
      </c>
      <c r="G2" s="1285"/>
      <c r="H2" s="1286"/>
      <c r="I2" s="641"/>
    </row>
    <row r="3" spans="1:20" ht="3" customHeight="1"/>
    <row r="4" spans="1:20" s="571" customFormat="1" ht="11.25">
      <c r="A4" s="591"/>
      <c r="B4" s="591"/>
      <c r="C4" s="591"/>
      <c r="D4" s="591"/>
      <c r="F4" s="1236" t="s">
        <v>454</v>
      </c>
      <c r="G4" s="1236"/>
      <c r="H4" s="1236"/>
      <c r="I4" s="128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8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13.12.2021</v>
      </c>
      <c r="I7" s="582" t="s">
        <v>493</v>
      </c>
      <c r="J7" s="616"/>
      <c r="K7" s="591"/>
      <c r="L7" s="591"/>
      <c r="M7" s="591"/>
      <c r="N7" s="591"/>
      <c r="O7" s="591"/>
      <c r="P7" s="591"/>
      <c r="Q7" s="591"/>
      <c r="R7" s="591"/>
      <c r="S7" s="591"/>
      <c r="T7" s="591"/>
    </row>
    <row r="8" spans="1:20" s="571" customFormat="1" ht="45">
      <c r="A8" s="128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8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8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88"/>
      <c r="B11" s="1288">
        <v>1</v>
      </c>
      <c r="C11" s="624"/>
      <c r="D11" s="624"/>
      <c r="F11" s="617" t="str">
        <f>"4."&amp;mergeValue(A11) &amp;"."&amp;mergeValue(B11)</f>
        <v>4.1.1</v>
      </c>
      <c r="G11" s="612" t="s">
        <v>592</v>
      </c>
      <c r="H11" s="605" t="str">
        <f>IF(region_name="","",region_name)</f>
        <v>Курганская область</v>
      </c>
      <c r="I11" s="582" t="s">
        <v>499</v>
      </c>
      <c r="J11" s="616"/>
      <c r="K11" s="591"/>
      <c r="L11" s="591"/>
      <c r="M11" s="591"/>
      <c r="N11" s="591"/>
      <c r="O11" s="591"/>
      <c r="P11" s="591"/>
      <c r="Q11" s="591"/>
      <c r="R11" s="591"/>
      <c r="S11" s="591"/>
      <c r="T11" s="591"/>
    </row>
    <row r="12" spans="1:20" s="571" customFormat="1" ht="22.5">
      <c r="A12" s="1288"/>
      <c r="B12" s="1288"/>
      <c r="C12" s="128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88"/>
      <c r="B13" s="1288"/>
      <c r="C13" s="1288"/>
      <c r="D13" s="624">
        <v>1</v>
      </c>
      <c r="F13" s="617" t="str">
        <f>"4."&amp;mergeValue(A13) &amp;"."&amp;mergeValue(B13)&amp;"."&amp;mergeValue(C13)&amp;"."&amp;mergeValue(D13)</f>
        <v>4.1.1.1.1</v>
      </c>
      <c r="G13" s="634" t="s">
        <v>498</v>
      </c>
      <c r="H13" s="605"/>
      <c r="I13" s="1289" t="s">
        <v>591</v>
      </c>
      <c r="J13" s="616"/>
      <c r="K13" s="591"/>
      <c r="L13" s="591"/>
      <c r="M13" s="591"/>
      <c r="N13" s="591"/>
      <c r="O13" s="591"/>
      <c r="P13" s="591"/>
      <c r="Q13" s="591"/>
      <c r="R13" s="591"/>
      <c r="S13" s="591"/>
      <c r="T13" s="591"/>
    </row>
    <row r="14" spans="1:20" s="571" customFormat="1" ht="18.75">
      <c r="A14" s="1288"/>
      <c r="B14" s="1288"/>
      <c r="C14" s="1288"/>
      <c r="D14" s="624"/>
      <c r="F14" s="620"/>
      <c r="G14" s="551" t="s">
        <v>4</v>
      </c>
      <c r="H14" s="625"/>
      <c r="I14" s="1289"/>
      <c r="J14" s="616"/>
      <c r="K14" s="591"/>
      <c r="L14" s="591"/>
      <c r="M14" s="591"/>
      <c r="N14" s="591"/>
      <c r="O14" s="591"/>
      <c r="P14" s="591"/>
      <c r="Q14" s="591"/>
      <c r="R14" s="591"/>
      <c r="S14" s="591"/>
      <c r="T14" s="591"/>
    </row>
    <row r="15" spans="1:20" s="571" customFormat="1" ht="18.75">
      <c r="A15" s="1288"/>
      <c r="B15" s="1288"/>
      <c r="C15" s="624"/>
      <c r="D15" s="624"/>
      <c r="F15" s="635"/>
      <c r="G15" s="578" t="s">
        <v>403</v>
      </c>
      <c r="H15" s="636"/>
      <c r="I15" s="637"/>
      <c r="J15" s="616"/>
      <c r="K15" s="591"/>
      <c r="L15" s="591"/>
      <c r="M15" s="591"/>
      <c r="N15" s="591"/>
      <c r="O15" s="591"/>
      <c r="P15" s="591"/>
      <c r="Q15" s="591"/>
      <c r="R15" s="591"/>
      <c r="S15" s="591"/>
      <c r="T15" s="591"/>
    </row>
    <row r="16" spans="1:20" s="571" customFormat="1" ht="18.75">
      <c r="A16" s="128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83" t="s">
        <v>593</v>
      </c>
      <c r="H19" s="1283"/>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304" t="s">
        <v>631</v>
      </c>
      <c r="M5" s="1304"/>
      <c r="N5" s="1304"/>
      <c r="O5" s="1304"/>
      <c r="P5" s="1304"/>
      <c r="Q5" s="1304"/>
      <c r="R5" s="1304"/>
      <c r="S5" s="1304"/>
      <c r="T5" s="1304"/>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325" t="s">
        <v>85</v>
      </c>
      <c r="P7" s="1325"/>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310" t="str">
        <f>IF(NameOrPr_ch="",IF(NameOrPr="","",NameOrPr),NameOrPr_ch)</f>
        <v>Департамент государственного регулирования цен и тарифов Курганской области</v>
      </c>
      <c r="P9" s="1310"/>
      <c r="Q9" s="1310"/>
      <c r="R9" s="1310"/>
      <c r="S9" s="1310"/>
      <c r="T9" s="1310"/>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310" t="str">
        <f>IF(datePr_ch="",IF(datePr="","",datePr),datePr_ch)</f>
        <v>07.12.2021</v>
      </c>
      <c r="P10" s="1310"/>
      <c r="Q10" s="1310"/>
      <c r="R10" s="1310"/>
      <c r="S10" s="1310"/>
      <c r="T10" s="1310"/>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310" t="str">
        <f>IF(numberPr_ch="",IF(numberPr="","",numberPr),numberPr_ch)</f>
        <v>51-10</v>
      </c>
      <c r="P11" s="1310"/>
      <c r="Q11" s="1310"/>
      <c r="R11" s="1310"/>
      <c r="S11" s="1310"/>
      <c r="T11" s="1310"/>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310" t="str">
        <f>IF(IstPub_ch="",IF(IstPub="","",IstPub),IstPub_ch)</f>
        <v>www.pravo.gov.ru</v>
      </c>
      <c r="P12" s="1310"/>
      <c r="Q12" s="1310"/>
      <c r="R12" s="1310"/>
      <c r="S12" s="1310"/>
      <c r="T12" s="1310"/>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305"/>
      <c r="M13" s="1305"/>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311"/>
      <c r="P14" s="1311"/>
      <c r="Q14" s="1311"/>
      <c r="R14" s="1311"/>
      <c r="S14" s="1311"/>
      <c r="T14" s="1311"/>
      <c r="U14" s="1311"/>
    </row>
    <row r="15" spans="1:34">
      <c r="J15" s="530"/>
      <c r="K15" s="530"/>
      <c r="L15" s="1236" t="s">
        <v>454</v>
      </c>
      <c r="M15" s="1236"/>
      <c r="N15" s="1236"/>
      <c r="O15" s="1236"/>
      <c r="P15" s="1236"/>
      <c r="Q15" s="1236"/>
      <c r="R15" s="1236"/>
      <c r="S15" s="1236"/>
      <c r="T15" s="1236"/>
      <c r="U15" s="1236"/>
      <c r="V15" s="1236"/>
      <c r="W15" s="1236" t="s">
        <v>455</v>
      </c>
    </row>
    <row r="16" spans="1:34" ht="14.25" customHeight="1">
      <c r="J16" s="530"/>
      <c r="K16" s="530"/>
      <c r="L16" s="1317" t="s">
        <v>92</v>
      </c>
      <c r="M16" s="1317" t="s">
        <v>639</v>
      </c>
      <c r="N16" s="662"/>
      <c r="O16" s="1318" t="s">
        <v>641</v>
      </c>
      <c r="P16" s="1319"/>
      <c r="Q16" s="1319"/>
      <c r="R16" s="1319"/>
      <c r="S16" s="1319"/>
      <c r="T16" s="1320"/>
      <c r="U16" s="1301" t="s">
        <v>341</v>
      </c>
      <c r="V16" s="1314" t="s">
        <v>275</v>
      </c>
      <c r="W16" s="1236"/>
    </row>
    <row r="17" spans="1:36" ht="14.25" customHeight="1">
      <c r="J17" s="530"/>
      <c r="K17" s="530"/>
      <c r="L17" s="1317"/>
      <c r="M17" s="1317"/>
      <c r="N17" s="663"/>
      <c r="O17" s="1323" t="s">
        <v>605</v>
      </c>
      <c r="P17" s="1321" t="s">
        <v>271</v>
      </c>
      <c r="Q17" s="1322"/>
      <c r="R17" s="1298" t="s">
        <v>654</v>
      </c>
      <c r="S17" s="1299"/>
      <c r="T17" s="1300"/>
      <c r="U17" s="1302"/>
      <c r="V17" s="1315"/>
      <c r="W17" s="1236"/>
    </row>
    <row r="18" spans="1:36" ht="33.75" customHeight="1">
      <c r="J18" s="530"/>
      <c r="K18" s="530"/>
      <c r="L18" s="1317"/>
      <c r="M18" s="1317"/>
      <c r="N18" s="664"/>
      <c r="O18" s="1324"/>
      <c r="P18" s="536" t="s">
        <v>606</v>
      </c>
      <c r="Q18" s="536" t="s">
        <v>6</v>
      </c>
      <c r="R18" s="537" t="s">
        <v>274</v>
      </c>
      <c r="S18" s="1312" t="s">
        <v>273</v>
      </c>
      <c r="T18" s="1313"/>
      <c r="U18" s="1303"/>
      <c r="V18" s="1316"/>
      <c r="W18" s="1236"/>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306">
        <f ca="1">OFFSET(S19,0,-1)+1</f>
        <v>7</v>
      </c>
      <c r="T19" s="1306"/>
      <c r="U19" s="649">
        <f ca="1">OFFSET(U19,0,-2)+1</f>
        <v>8</v>
      </c>
      <c r="V19" s="650">
        <f ca="1">OFFSET(V19,0,-1)</f>
        <v>8</v>
      </c>
      <c r="W19" s="649">
        <f ca="1">OFFSET(W19,0,-1)+1</f>
        <v>9</v>
      </c>
    </row>
    <row r="20" spans="1:36" ht="22.5">
      <c r="A20" s="1290">
        <v>1</v>
      </c>
      <c r="B20" s="884"/>
      <c r="C20" s="884"/>
      <c r="D20" s="884"/>
      <c r="E20" s="885"/>
      <c r="F20" s="886"/>
      <c r="G20" s="886"/>
      <c r="H20" s="886"/>
      <c r="I20" s="887"/>
      <c r="J20" s="882"/>
      <c r="K20" s="889"/>
      <c r="L20" s="594">
        <f>mergeValue(A20)</f>
        <v>1</v>
      </c>
      <c r="M20" s="642" t="s">
        <v>20</v>
      </c>
      <c r="N20" s="647"/>
      <c r="O20" s="1291"/>
      <c r="P20" s="1291"/>
      <c r="Q20" s="1291"/>
      <c r="R20" s="1291"/>
      <c r="S20" s="1291"/>
      <c r="T20" s="1291"/>
      <c r="U20" s="1291"/>
      <c r="V20" s="1291"/>
      <c r="W20" s="631" t="s">
        <v>476</v>
      </c>
      <c r="Y20" s="590"/>
      <c r="Z20" s="590" t="str">
        <f t="shared" ref="Z20:Z33" si="0">IF(M20="","",M20 )</f>
        <v>Наименование тарифа</v>
      </c>
      <c r="AA20" s="590"/>
      <c r="AB20" s="590"/>
      <c r="AC20" s="590"/>
      <c r="AI20" s="586"/>
      <c r="AJ20" s="586"/>
    </row>
    <row r="21" spans="1:36" ht="22.5">
      <c r="A21" s="1290"/>
      <c r="B21" s="1290">
        <v>1</v>
      </c>
      <c r="C21" s="884"/>
      <c r="D21" s="884"/>
      <c r="E21" s="886"/>
      <c r="F21" s="886"/>
      <c r="G21" s="886"/>
      <c r="H21" s="886"/>
      <c r="I21" s="881"/>
      <c r="J21" s="880"/>
      <c r="K21" s="883"/>
      <c r="L21" s="594" t="str">
        <f>mergeValue(A21) &amp;"."&amp; mergeValue(B21)</f>
        <v>1.1</v>
      </c>
      <c r="M21" s="547" t="s">
        <v>16</v>
      </c>
      <c r="N21" s="647"/>
      <c r="O21" s="1291"/>
      <c r="P21" s="1291"/>
      <c r="Q21" s="1291"/>
      <c r="R21" s="1291"/>
      <c r="S21" s="1291"/>
      <c r="T21" s="1291"/>
      <c r="U21" s="1291"/>
      <c r="V21" s="1291"/>
      <c r="W21" s="631" t="s">
        <v>477</v>
      </c>
      <c r="Y21" s="590"/>
      <c r="Z21" s="590" t="str">
        <f t="shared" si="0"/>
        <v>Территория действия тарифа</v>
      </c>
      <c r="AA21" s="590"/>
      <c r="AB21" s="590"/>
      <c r="AC21" s="590"/>
      <c r="AI21" s="586"/>
      <c r="AJ21" s="586"/>
    </row>
    <row r="22" spans="1:36" ht="22.5">
      <c r="A22" s="1290"/>
      <c r="B22" s="1290"/>
      <c r="C22" s="1290">
        <v>1</v>
      </c>
      <c r="D22" s="884"/>
      <c r="E22" s="886"/>
      <c r="F22" s="886"/>
      <c r="G22" s="886"/>
      <c r="H22" s="886"/>
      <c r="I22" s="888"/>
      <c r="J22" s="880"/>
      <c r="K22" s="883"/>
      <c r="L22" s="594" t="str">
        <f>mergeValue(A22) &amp;"."&amp; mergeValue(B22)&amp;"."&amp; mergeValue(C22)</f>
        <v>1.1.1</v>
      </c>
      <c r="M22" s="548" t="s">
        <v>7</v>
      </c>
      <c r="N22" s="647"/>
      <c r="O22" s="1291"/>
      <c r="P22" s="1291"/>
      <c r="Q22" s="1291"/>
      <c r="R22" s="1291"/>
      <c r="S22" s="1291"/>
      <c r="T22" s="1291"/>
      <c r="U22" s="1291"/>
      <c r="V22" s="1291"/>
      <c r="W22" s="631" t="s">
        <v>633</v>
      </c>
      <c r="Y22" s="590"/>
      <c r="Z22" s="590" t="str">
        <f t="shared" si="0"/>
        <v xml:space="preserve">Наименование системы теплоснабжения </v>
      </c>
      <c r="AA22" s="590"/>
      <c r="AB22" s="590"/>
      <c r="AC22" s="590"/>
      <c r="AI22" s="586"/>
      <c r="AJ22" s="586"/>
    </row>
    <row r="23" spans="1:36" ht="22.5">
      <c r="A23" s="1290"/>
      <c r="B23" s="1290"/>
      <c r="C23" s="1290"/>
      <c r="D23" s="1290">
        <v>1</v>
      </c>
      <c r="E23" s="886"/>
      <c r="F23" s="886"/>
      <c r="G23" s="886"/>
      <c r="H23" s="886"/>
      <c r="I23" s="888"/>
      <c r="J23" s="880"/>
      <c r="K23" s="883"/>
      <c r="L23" s="594" t="str">
        <f>mergeValue(A23) &amp;"."&amp; mergeValue(B23)&amp;"."&amp; mergeValue(C23)&amp;"."&amp; mergeValue(D23)</f>
        <v>1.1.1.1</v>
      </c>
      <c r="M23" s="549" t="s">
        <v>22</v>
      </c>
      <c r="N23" s="647"/>
      <c r="O23" s="1291"/>
      <c r="P23" s="1291"/>
      <c r="Q23" s="1291"/>
      <c r="R23" s="1291"/>
      <c r="S23" s="1291"/>
      <c r="T23" s="1291"/>
      <c r="U23" s="1291"/>
      <c r="V23" s="1291"/>
      <c r="W23" s="631" t="s">
        <v>634</v>
      </c>
      <c r="Y23" s="590"/>
      <c r="Z23" s="590" t="str">
        <f t="shared" si="0"/>
        <v xml:space="preserve">Источник тепловой энергии  </v>
      </c>
      <c r="AA23" s="590"/>
      <c r="AB23" s="590"/>
      <c r="AC23" s="590"/>
      <c r="AI23" s="586"/>
      <c r="AJ23" s="586"/>
    </row>
    <row r="24" spans="1:36" ht="101.25">
      <c r="A24" s="1290"/>
      <c r="B24" s="1290"/>
      <c r="C24" s="1290"/>
      <c r="D24" s="1290"/>
      <c r="E24" s="1290">
        <v>1</v>
      </c>
      <c r="F24" s="886"/>
      <c r="G24" s="886"/>
      <c r="H24" s="884">
        <v>1</v>
      </c>
      <c r="I24" s="1290">
        <v>1</v>
      </c>
      <c r="J24" s="886"/>
      <c r="K24" s="891"/>
      <c r="L24" s="594" t="str">
        <f>mergeValue(A24) &amp;"."&amp; mergeValue(B24)&amp;"."&amp; mergeValue(C24)&amp;"."&amp; mergeValue(D24)&amp;"."&amp; mergeValue(E24)</f>
        <v>1.1.1.1.1</v>
      </c>
      <c r="M24" s="555" t="s">
        <v>9</v>
      </c>
      <c r="N24" s="647"/>
      <c r="O24" s="1292"/>
      <c r="P24" s="1292"/>
      <c r="Q24" s="1292"/>
      <c r="R24" s="1292"/>
      <c r="S24" s="1292"/>
      <c r="T24" s="1292"/>
      <c r="U24" s="1292"/>
      <c r="V24" s="1292"/>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90"/>
      <c r="B25" s="1290"/>
      <c r="C25" s="1290"/>
      <c r="D25" s="1290"/>
      <c r="E25" s="1290"/>
      <c r="F25" s="1290">
        <v>1</v>
      </c>
      <c r="G25" s="884"/>
      <c r="H25" s="884"/>
      <c r="I25" s="1290"/>
      <c r="J25" s="1290">
        <v>1</v>
      </c>
      <c r="K25" s="892"/>
      <c r="L25" s="594" t="str">
        <f>mergeValue(A25) &amp;"."&amp; mergeValue(B25)&amp;"."&amp; mergeValue(C25)&amp;"."&amp; mergeValue(D25)&amp;"."&amp; mergeValue(E25)&amp;"."&amp; mergeValue(F25)</f>
        <v>1.1.1.1.1.1</v>
      </c>
      <c r="M25" s="556" t="s">
        <v>10</v>
      </c>
      <c r="N25" s="647"/>
      <c r="O25" s="1293"/>
      <c r="P25" s="1294"/>
      <c r="Q25" s="1294"/>
      <c r="R25" s="1294"/>
      <c r="S25" s="1294"/>
      <c r="T25" s="1294"/>
      <c r="U25" s="1294"/>
      <c r="V25" s="1295"/>
      <c r="W25" s="631" t="s">
        <v>636</v>
      </c>
      <c r="Y25" s="590"/>
      <c r="Z25" s="590" t="str">
        <f t="shared" si="0"/>
        <v>Группа потребителей</v>
      </c>
      <c r="AA25" s="590"/>
      <c r="AB25" s="590"/>
      <c r="AC25" s="590"/>
      <c r="AI25" s="586"/>
      <c r="AJ25" s="586"/>
    </row>
    <row r="26" spans="1:36" ht="189" customHeight="1">
      <c r="A26" s="1290"/>
      <c r="B26" s="1290"/>
      <c r="C26" s="1290"/>
      <c r="D26" s="1290"/>
      <c r="E26" s="1290"/>
      <c r="F26" s="1290"/>
      <c r="G26" s="884">
        <v>1</v>
      </c>
      <c r="H26" s="884"/>
      <c r="I26" s="1290"/>
      <c r="J26" s="1290"/>
      <c r="K26" s="892">
        <v>1</v>
      </c>
      <c r="L26" s="594" t="str">
        <f>mergeValue(A26) &amp;"."&amp; mergeValue(B26)&amp;"."&amp; mergeValue(C26)&amp;"."&amp; mergeValue(D26)&amp;"."&amp; mergeValue(E26)&amp;"."&amp; mergeValue(F26)&amp;"."&amp; mergeValue(G26)</f>
        <v>1.1.1.1.1.1.1</v>
      </c>
      <c r="M26" s="1070"/>
      <c r="N26" s="647"/>
      <c r="O26" s="563"/>
      <c r="P26" s="563"/>
      <c r="Q26" s="1094"/>
      <c r="R26" s="1296"/>
      <c r="S26" s="1297" t="s">
        <v>84</v>
      </c>
      <c r="T26" s="1296"/>
      <c r="U26" s="1297" t="s">
        <v>85</v>
      </c>
      <c r="V26" s="563"/>
      <c r="W26" s="1307" t="s">
        <v>655</v>
      </c>
      <c r="X26" s="586" t="str">
        <f>strCheckDate(O27:V27)</f>
        <v/>
      </c>
      <c r="Y26" s="590"/>
      <c r="Z26" s="590" t="str">
        <f t="shared" si="0"/>
        <v/>
      </c>
      <c r="AA26" s="590"/>
      <c r="AB26" s="590"/>
      <c r="AC26" s="590"/>
      <c r="AI26" s="586"/>
      <c r="AJ26" s="586"/>
    </row>
    <row r="27" spans="1:36" ht="11.25" hidden="1">
      <c r="A27" s="1290"/>
      <c r="B27" s="1290"/>
      <c r="C27" s="1290"/>
      <c r="D27" s="1290"/>
      <c r="E27" s="1290"/>
      <c r="F27" s="1290"/>
      <c r="G27" s="884"/>
      <c r="H27" s="884"/>
      <c r="I27" s="1290"/>
      <c r="J27" s="1290"/>
      <c r="K27" s="892"/>
      <c r="L27" s="601"/>
      <c r="M27" s="647"/>
      <c r="N27" s="647"/>
      <c r="O27" s="563"/>
      <c r="P27" s="563"/>
      <c r="Q27" s="585" t="str">
        <f>R26 &amp; "-" &amp; T26</f>
        <v>-</v>
      </c>
      <c r="R27" s="1296"/>
      <c r="S27" s="1297"/>
      <c r="T27" s="1296"/>
      <c r="U27" s="1297"/>
      <c r="V27" s="563"/>
      <c r="W27" s="1308"/>
      <c r="Y27" s="590"/>
      <c r="Z27" s="590" t="str">
        <f t="shared" si="0"/>
        <v/>
      </c>
      <c r="AA27" s="590"/>
      <c r="AB27" s="590"/>
      <c r="AC27" s="590"/>
      <c r="AI27" s="586"/>
      <c r="AJ27" s="586"/>
    </row>
    <row r="28" spans="1:36" ht="15" customHeight="1">
      <c r="A28" s="1290"/>
      <c r="B28" s="1290"/>
      <c r="C28" s="1290"/>
      <c r="D28" s="1290"/>
      <c r="E28" s="1290"/>
      <c r="F28" s="1290"/>
      <c r="G28" s="886"/>
      <c r="H28" s="884"/>
      <c r="I28" s="1290"/>
      <c r="J28" s="1290"/>
      <c r="K28" s="891"/>
      <c r="L28" s="539"/>
      <c r="M28" s="558" t="s">
        <v>25</v>
      </c>
      <c r="N28" s="565"/>
      <c r="O28" s="565"/>
      <c r="P28" s="565"/>
      <c r="Q28" s="565"/>
      <c r="R28" s="565"/>
      <c r="S28" s="565"/>
      <c r="T28" s="565"/>
      <c r="U28" s="565"/>
      <c r="V28" s="561"/>
      <c r="W28" s="1309"/>
      <c r="Y28" s="590"/>
      <c r="Z28" s="590" t="str">
        <f t="shared" si="0"/>
        <v>Добавить вид теплоносителя (параметры теплоносителя)</v>
      </c>
      <c r="AA28" s="590"/>
      <c r="AB28" s="590"/>
      <c r="AC28" s="590"/>
      <c r="AI28" s="586"/>
      <c r="AJ28" s="586"/>
    </row>
    <row r="29" spans="1:36" ht="15" customHeight="1">
      <c r="A29" s="1290"/>
      <c r="B29" s="1290"/>
      <c r="C29" s="1290"/>
      <c r="D29" s="1290"/>
      <c r="E29" s="1290"/>
      <c r="F29" s="886"/>
      <c r="G29" s="886"/>
      <c r="H29" s="884"/>
      <c r="I29" s="1290"/>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90"/>
      <c r="B30" s="1290"/>
      <c r="C30" s="1290"/>
      <c r="D30" s="1290"/>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90"/>
      <c r="B31" s="1290"/>
      <c r="C31" s="1290"/>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90"/>
      <c r="B32" s="1290"/>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90"/>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83" t="s">
        <v>632</v>
      </c>
      <c r="N36" s="1283"/>
      <c r="O36" s="1283"/>
      <c r="P36" s="1283"/>
      <c r="Q36" s="1283"/>
      <c r="R36" s="1283"/>
      <c r="S36" s="1283"/>
      <c r="T36" s="1283"/>
      <c r="U36" s="1283"/>
      <c r="V36" s="1283"/>
      <c r="W36" s="1283"/>
    </row>
  </sheetData>
  <sheetProtection algorithmName="SHA-512" hashValue="KcN8p5woQBlsGj8Rxsa6QGSZzpxVy/mXtqnffKTxB8A3lHYyJ4rCYhzBmXZ/hAbAEXT5twsNVMmZVlDRhFFBzg==" saltValue="iFRKUXiB5ZXlZRzzU5J5HQ==" spinCount="100000"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84" t="s">
        <v>491</v>
      </c>
      <c r="G2" s="1285"/>
      <c r="H2" s="1286"/>
      <c r="I2" s="807"/>
    </row>
    <row r="3" spans="1:20" ht="3" customHeight="1"/>
    <row r="4" spans="1:20" s="571" customFormat="1" ht="11.25">
      <c r="A4" s="772"/>
      <c r="B4" s="772"/>
      <c r="C4" s="772"/>
      <c r="D4" s="772"/>
      <c r="F4" s="1236" t="s">
        <v>454</v>
      </c>
      <c r="G4" s="1236"/>
      <c r="H4" s="1236"/>
      <c r="I4" s="1287"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87"/>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13.12.2021</v>
      </c>
      <c r="I7" s="817" t="s">
        <v>493</v>
      </c>
      <c r="J7" s="616"/>
      <c r="K7" s="772"/>
      <c r="L7" s="772"/>
      <c r="M7" s="772"/>
      <c r="N7" s="772"/>
      <c r="O7" s="772"/>
      <c r="P7" s="772"/>
      <c r="Q7" s="772"/>
      <c r="R7" s="772"/>
      <c r="S7" s="772"/>
      <c r="T7" s="772"/>
    </row>
    <row r="8" spans="1:20" s="571" customFormat="1" ht="45">
      <c r="A8" s="1288">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88"/>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88"/>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88"/>
      <c r="B11" s="1288">
        <v>1</v>
      </c>
      <c r="C11" s="778"/>
      <c r="D11" s="778"/>
      <c r="F11" s="815" t="str">
        <f>"4."&amp;mergeValue(A11) &amp;"."&amp;mergeValue(B11)</f>
        <v>4.1.1</v>
      </c>
      <c r="G11" s="831" t="s">
        <v>592</v>
      </c>
      <c r="H11" s="806" t="str">
        <f>IF(region_name="","",region_name)</f>
        <v>Курганская область</v>
      </c>
      <c r="I11" s="817" t="s">
        <v>499</v>
      </c>
      <c r="J11" s="616"/>
      <c r="K11" s="772"/>
      <c r="L11" s="772"/>
      <c r="M11" s="772"/>
      <c r="N11" s="772"/>
      <c r="O11" s="772"/>
      <c r="P11" s="772"/>
      <c r="Q11" s="772"/>
      <c r="R11" s="772"/>
      <c r="S11" s="772"/>
      <c r="T11" s="772"/>
    </row>
    <row r="12" spans="1:20" s="571" customFormat="1" ht="22.5">
      <c r="A12" s="1288"/>
      <c r="B12" s="1288"/>
      <c r="C12" s="1288">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88"/>
      <c r="B13" s="1288"/>
      <c r="C13" s="1288"/>
      <c r="D13" s="778">
        <v>1</v>
      </c>
      <c r="F13" s="815" t="str">
        <f>"4."&amp;mergeValue(A13) &amp;"."&amp;mergeValue(B13)&amp;"."&amp;mergeValue(C13)&amp;"."&amp;mergeValue(D13)</f>
        <v>4.1.1.1.1</v>
      </c>
      <c r="G13" s="819" t="s">
        <v>498</v>
      </c>
      <c r="H13" s="806"/>
      <c r="I13" s="1289" t="s">
        <v>591</v>
      </c>
      <c r="J13" s="616"/>
      <c r="K13" s="772"/>
      <c r="L13" s="772"/>
      <c r="M13" s="772"/>
      <c r="N13" s="772"/>
      <c r="O13" s="772"/>
      <c r="P13" s="772"/>
      <c r="Q13" s="772"/>
      <c r="R13" s="772"/>
      <c r="S13" s="772"/>
      <c r="T13" s="772"/>
    </row>
    <row r="14" spans="1:20" s="571" customFormat="1" ht="18.75">
      <c r="A14" s="1288"/>
      <c r="B14" s="1288"/>
      <c r="C14" s="1288"/>
      <c r="D14" s="778"/>
      <c r="F14" s="820"/>
      <c r="G14" s="760" t="s">
        <v>4</v>
      </c>
      <c r="H14" s="625"/>
      <c r="I14" s="1289"/>
      <c r="J14" s="616"/>
      <c r="K14" s="772"/>
      <c r="L14" s="772"/>
      <c r="M14" s="772"/>
      <c r="N14" s="772"/>
      <c r="O14" s="772"/>
      <c r="P14" s="772"/>
      <c r="Q14" s="772"/>
      <c r="R14" s="772"/>
      <c r="S14" s="772"/>
      <c r="T14" s="772"/>
    </row>
    <row r="15" spans="1:20" s="571" customFormat="1" ht="18.75">
      <c r="A15" s="1288"/>
      <c r="B15" s="1288"/>
      <c r="C15" s="778"/>
      <c r="D15" s="778"/>
      <c r="F15" s="635"/>
      <c r="G15" s="578" t="s">
        <v>403</v>
      </c>
      <c r="H15" s="636"/>
      <c r="I15" s="637"/>
      <c r="J15" s="616"/>
      <c r="K15" s="772"/>
      <c r="L15" s="772"/>
      <c r="M15" s="772"/>
      <c r="N15" s="772"/>
      <c r="O15" s="772"/>
      <c r="P15" s="772"/>
      <c r="Q15" s="772"/>
      <c r="R15" s="772"/>
      <c r="S15" s="772"/>
      <c r="T15" s="772"/>
    </row>
    <row r="16" spans="1:20" s="571" customFormat="1" ht="18.75">
      <c r="A16" s="1288"/>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83" t="s">
        <v>593</v>
      </c>
      <c r="H19" s="1283"/>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304" t="s">
        <v>631</v>
      </c>
      <c r="M5" s="1304"/>
      <c r="N5" s="1304"/>
      <c r="O5" s="1304"/>
      <c r="P5" s="1304"/>
      <c r="Q5" s="1304"/>
      <c r="R5" s="1304"/>
      <c r="S5" s="1304"/>
      <c r="T5" s="1304"/>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326"/>
      <c r="P7" s="1327"/>
      <c r="Q7" s="1327"/>
      <c r="R7" s="1327"/>
      <c r="S7" s="1327"/>
      <c r="T7" s="1328"/>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310" t="str">
        <f>IF(NameOrPr_ch="",IF(NameOrPr="","",NameOrPr),NameOrPr_ch)</f>
        <v>Департамент государственного регулирования цен и тарифов Курганской области</v>
      </c>
      <c r="P9" s="1310"/>
      <c r="Q9" s="1310"/>
      <c r="R9" s="1310"/>
      <c r="S9" s="1310"/>
      <c r="T9" s="1310"/>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310" t="str">
        <f>IF(datePr_ch="",IF(datePr="","",datePr),datePr_ch)</f>
        <v>07.12.2021</v>
      </c>
      <c r="P10" s="1310"/>
      <c r="Q10" s="1310"/>
      <c r="R10" s="1310"/>
      <c r="S10" s="1310"/>
      <c r="T10" s="1310"/>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310" t="str">
        <f>IF(numberPr_ch="",IF(numberPr="","",numberPr),numberPr_ch)</f>
        <v>51-10</v>
      </c>
      <c r="P11" s="1310"/>
      <c r="Q11" s="1310"/>
      <c r="R11" s="1310"/>
      <c r="S11" s="1310"/>
      <c r="T11" s="1310"/>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310" t="str">
        <f>IF(IstPub_ch="",IF(IstPub="","",IstPub),IstPub_ch)</f>
        <v>www.pravo.gov.ru</v>
      </c>
      <c r="P12" s="1310"/>
      <c r="Q12" s="1310"/>
      <c r="R12" s="1310"/>
      <c r="S12" s="1310"/>
      <c r="T12" s="1310"/>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305"/>
      <c r="M13" s="1305"/>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311"/>
      <c r="P14" s="1311"/>
      <c r="Q14" s="1311"/>
      <c r="R14" s="1311"/>
      <c r="S14" s="1311"/>
      <c r="T14" s="1311"/>
      <c r="U14" s="1311"/>
    </row>
    <row r="15" spans="1:34">
      <c r="J15" s="687"/>
      <c r="K15" s="687"/>
      <c r="L15" s="1236" t="s">
        <v>454</v>
      </c>
      <c r="M15" s="1236"/>
      <c r="N15" s="1236"/>
      <c r="O15" s="1236"/>
      <c r="P15" s="1236"/>
      <c r="Q15" s="1236"/>
      <c r="R15" s="1236"/>
      <c r="S15" s="1236"/>
      <c r="T15" s="1236"/>
      <c r="U15" s="1236"/>
      <c r="V15" s="1236"/>
      <c r="W15" s="1236" t="s">
        <v>455</v>
      </c>
    </row>
    <row r="16" spans="1:34" ht="14.25" customHeight="1">
      <c r="J16" s="687"/>
      <c r="K16" s="687"/>
      <c r="L16" s="1317" t="s">
        <v>92</v>
      </c>
      <c r="M16" s="1317" t="s">
        <v>639</v>
      </c>
      <c r="N16" s="662"/>
      <c r="O16" s="1318" t="s">
        <v>641</v>
      </c>
      <c r="P16" s="1319"/>
      <c r="Q16" s="1319"/>
      <c r="R16" s="1319"/>
      <c r="S16" s="1319"/>
      <c r="T16" s="1320"/>
      <c r="U16" s="1301" t="s">
        <v>341</v>
      </c>
      <c r="V16" s="1314" t="s">
        <v>275</v>
      </c>
      <c r="W16" s="1236"/>
    </row>
    <row r="17" spans="1:36" ht="14.25" customHeight="1">
      <c r="J17" s="687"/>
      <c r="K17" s="687"/>
      <c r="L17" s="1317"/>
      <c r="M17" s="1317"/>
      <c r="N17" s="663"/>
      <c r="O17" s="1323" t="s">
        <v>605</v>
      </c>
      <c r="P17" s="1321" t="s">
        <v>271</v>
      </c>
      <c r="Q17" s="1322"/>
      <c r="R17" s="1298" t="s">
        <v>654</v>
      </c>
      <c r="S17" s="1299"/>
      <c r="T17" s="1300"/>
      <c r="U17" s="1302"/>
      <c r="V17" s="1315"/>
      <c r="W17" s="1236"/>
    </row>
    <row r="18" spans="1:36" ht="33.75" customHeight="1">
      <c r="J18" s="687"/>
      <c r="K18" s="687"/>
      <c r="L18" s="1317"/>
      <c r="M18" s="1317"/>
      <c r="N18" s="664"/>
      <c r="O18" s="1324"/>
      <c r="P18" s="757" t="s">
        <v>606</v>
      </c>
      <c r="Q18" s="757" t="s">
        <v>6</v>
      </c>
      <c r="R18" s="781" t="s">
        <v>274</v>
      </c>
      <c r="S18" s="1312" t="s">
        <v>273</v>
      </c>
      <c r="T18" s="1313"/>
      <c r="U18" s="1303"/>
      <c r="V18" s="1316"/>
      <c r="W18" s="1236"/>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306">
        <f ca="1">OFFSET(S19,0,-1)+1</f>
        <v>7</v>
      </c>
      <c r="T19" s="1306"/>
      <c r="U19" s="779">
        <f ca="1">OFFSET(U19,0,-2)+1</f>
        <v>8</v>
      </c>
      <c r="V19" s="650">
        <f ca="1">OFFSET(V19,0,-1)</f>
        <v>8</v>
      </c>
      <c r="W19" s="779">
        <f ca="1">OFFSET(W19,0,-1)+1</f>
        <v>9</v>
      </c>
    </row>
    <row r="20" spans="1:36" ht="22.5">
      <c r="A20" s="1290">
        <v>1</v>
      </c>
      <c r="B20" s="884"/>
      <c r="C20" s="884"/>
      <c r="D20" s="884"/>
      <c r="E20" s="885"/>
      <c r="F20" s="886"/>
      <c r="G20" s="886"/>
      <c r="H20" s="886"/>
      <c r="I20" s="887"/>
      <c r="J20" s="882"/>
      <c r="K20" s="889"/>
      <c r="L20" s="782">
        <f>mergeValue(A20)</f>
        <v>1</v>
      </c>
      <c r="M20" s="642" t="s">
        <v>20</v>
      </c>
      <c r="N20" s="647"/>
      <c r="O20" s="1291"/>
      <c r="P20" s="1291"/>
      <c r="Q20" s="1291"/>
      <c r="R20" s="1291"/>
      <c r="S20" s="1291"/>
      <c r="T20" s="1291"/>
      <c r="U20" s="1291"/>
      <c r="V20" s="1291"/>
      <c r="W20" s="631" t="s">
        <v>476</v>
      </c>
      <c r="Y20" s="830"/>
      <c r="Z20" s="830" t="str">
        <f t="shared" ref="Z20:Z33" si="0">IF(M20="","",M20 )</f>
        <v>Наименование тарифа</v>
      </c>
      <c r="AA20" s="830"/>
      <c r="AB20" s="830"/>
      <c r="AC20" s="830"/>
      <c r="AI20" s="809"/>
      <c r="AJ20" s="809"/>
    </row>
    <row r="21" spans="1:36" ht="22.5">
      <c r="A21" s="1290"/>
      <c r="B21" s="1290">
        <v>1</v>
      </c>
      <c r="C21" s="884"/>
      <c r="D21" s="884"/>
      <c r="E21" s="886"/>
      <c r="F21" s="886"/>
      <c r="G21" s="886"/>
      <c r="H21" s="886"/>
      <c r="I21" s="881"/>
      <c r="J21" s="880"/>
      <c r="K21" s="883"/>
      <c r="L21" s="782" t="str">
        <f>mergeValue(A21) &amp;"."&amp; mergeValue(B21)</f>
        <v>1.1</v>
      </c>
      <c r="M21" s="693" t="s">
        <v>16</v>
      </c>
      <c r="N21" s="647"/>
      <c r="O21" s="1291"/>
      <c r="P21" s="1291"/>
      <c r="Q21" s="1291"/>
      <c r="R21" s="1291"/>
      <c r="S21" s="1291"/>
      <c r="T21" s="1291"/>
      <c r="U21" s="1291"/>
      <c r="V21" s="1291"/>
      <c r="W21" s="631" t="s">
        <v>477</v>
      </c>
      <c r="Y21" s="830"/>
      <c r="Z21" s="830" t="str">
        <f t="shared" si="0"/>
        <v>Территория действия тарифа</v>
      </c>
      <c r="AA21" s="830"/>
      <c r="AB21" s="830"/>
      <c r="AC21" s="830"/>
      <c r="AI21" s="809"/>
      <c r="AJ21" s="809"/>
    </row>
    <row r="22" spans="1:36" ht="22.5">
      <c r="A22" s="1290"/>
      <c r="B22" s="1290"/>
      <c r="C22" s="1290">
        <v>1</v>
      </c>
      <c r="D22" s="884"/>
      <c r="E22" s="886"/>
      <c r="F22" s="886"/>
      <c r="G22" s="886"/>
      <c r="H22" s="886"/>
      <c r="I22" s="888"/>
      <c r="J22" s="880"/>
      <c r="K22" s="883"/>
      <c r="L22" s="782" t="str">
        <f>mergeValue(A22) &amp;"."&amp; mergeValue(B22)&amp;"."&amp; mergeValue(C22)</f>
        <v>1.1.1</v>
      </c>
      <c r="M22" s="694" t="s">
        <v>7</v>
      </c>
      <c r="N22" s="647"/>
      <c r="O22" s="1291"/>
      <c r="P22" s="1291"/>
      <c r="Q22" s="1291"/>
      <c r="R22" s="1291"/>
      <c r="S22" s="1291"/>
      <c r="T22" s="1291"/>
      <c r="U22" s="1291"/>
      <c r="V22" s="1291"/>
      <c r="W22" s="631" t="s">
        <v>633</v>
      </c>
      <c r="Y22" s="830"/>
      <c r="Z22" s="830" t="str">
        <f t="shared" si="0"/>
        <v xml:space="preserve">Наименование системы теплоснабжения </v>
      </c>
      <c r="AA22" s="830"/>
      <c r="AB22" s="830"/>
      <c r="AC22" s="830"/>
      <c r="AI22" s="809"/>
      <c r="AJ22" s="809"/>
    </row>
    <row r="23" spans="1:36" ht="22.5">
      <c r="A23" s="1290"/>
      <c r="B23" s="1290"/>
      <c r="C23" s="1290"/>
      <c r="D23" s="1290">
        <v>1</v>
      </c>
      <c r="E23" s="886"/>
      <c r="F23" s="886"/>
      <c r="G23" s="886"/>
      <c r="H23" s="886"/>
      <c r="I23" s="888"/>
      <c r="J23" s="880"/>
      <c r="K23" s="883"/>
      <c r="L23" s="782" t="str">
        <f>mergeValue(A23) &amp;"."&amp; mergeValue(B23)&amp;"."&amp; mergeValue(C23)&amp;"."&amp; mergeValue(D23)</f>
        <v>1.1.1.1</v>
      </c>
      <c r="M23" s="695" t="s">
        <v>22</v>
      </c>
      <c r="N23" s="647"/>
      <c r="O23" s="1291"/>
      <c r="P23" s="1291"/>
      <c r="Q23" s="1291"/>
      <c r="R23" s="1291"/>
      <c r="S23" s="1291"/>
      <c r="T23" s="1291"/>
      <c r="U23" s="1291"/>
      <c r="V23" s="1291"/>
      <c r="W23" s="631" t="s">
        <v>634</v>
      </c>
      <c r="Y23" s="830"/>
      <c r="Z23" s="830" t="str">
        <f t="shared" si="0"/>
        <v xml:space="preserve">Источник тепловой энергии  </v>
      </c>
      <c r="AA23" s="830"/>
      <c r="AB23" s="830"/>
      <c r="AC23" s="830"/>
      <c r="AI23" s="809"/>
      <c r="AJ23" s="809"/>
    </row>
    <row r="24" spans="1:36" ht="101.25">
      <c r="A24" s="1290"/>
      <c r="B24" s="1290"/>
      <c r="C24" s="1290"/>
      <c r="D24" s="1290"/>
      <c r="E24" s="1290">
        <v>1</v>
      </c>
      <c r="F24" s="886"/>
      <c r="G24" s="886"/>
      <c r="H24" s="884">
        <v>1</v>
      </c>
      <c r="I24" s="1290">
        <v>1</v>
      </c>
      <c r="J24" s="886"/>
      <c r="K24" s="891"/>
      <c r="L24" s="782" t="str">
        <f>mergeValue(A24) &amp;"."&amp; mergeValue(B24)&amp;"."&amp; mergeValue(C24)&amp;"."&amp; mergeValue(D24)&amp;"."&amp; mergeValue(E24)</f>
        <v>1.1.1.1.1</v>
      </c>
      <c r="M24" s="555" t="s">
        <v>9</v>
      </c>
      <c r="N24" s="647"/>
      <c r="O24" s="1292"/>
      <c r="P24" s="1292"/>
      <c r="Q24" s="1292"/>
      <c r="R24" s="1292"/>
      <c r="S24" s="1292"/>
      <c r="T24" s="1292"/>
      <c r="U24" s="1292"/>
      <c r="V24" s="1292"/>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90"/>
      <c r="B25" s="1290"/>
      <c r="C25" s="1290"/>
      <c r="D25" s="1290"/>
      <c r="E25" s="1290"/>
      <c r="F25" s="1290">
        <v>1</v>
      </c>
      <c r="G25" s="884"/>
      <c r="H25" s="884"/>
      <c r="I25" s="1290"/>
      <c r="J25" s="1290">
        <v>1</v>
      </c>
      <c r="K25" s="892"/>
      <c r="L25" s="782" t="str">
        <f>mergeValue(A25) &amp;"."&amp; mergeValue(B25)&amp;"."&amp; mergeValue(C25)&amp;"."&amp; mergeValue(D25)&amp;"."&amp; mergeValue(E25)&amp;"."&amp; mergeValue(F25)</f>
        <v>1.1.1.1.1.1</v>
      </c>
      <c r="M25" s="556" t="s">
        <v>10</v>
      </c>
      <c r="N25" s="647"/>
      <c r="O25" s="1292"/>
      <c r="P25" s="1292"/>
      <c r="Q25" s="1292"/>
      <c r="R25" s="1292"/>
      <c r="S25" s="1292"/>
      <c r="T25" s="1292"/>
      <c r="U25" s="1292"/>
      <c r="V25" s="1292"/>
      <c r="W25" s="631" t="s">
        <v>636</v>
      </c>
      <c r="Y25" s="830"/>
      <c r="Z25" s="830" t="str">
        <f t="shared" si="0"/>
        <v>Группа потребителей</v>
      </c>
      <c r="AA25" s="830"/>
      <c r="AB25" s="830"/>
      <c r="AC25" s="830"/>
      <c r="AI25" s="809"/>
      <c r="AJ25" s="809"/>
    </row>
    <row r="26" spans="1:36" ht="189" customHeight="1">
      <c r="A26" s="1290"/>
      <c r="B26" s="1290"/>
      <c r="C26" s="1290"/>
      <c r="D26" s="1290"/>
      <c r="E26" s="1290"/>
      <c r="F26" s="1290"/>
      <c r="G26" s="884">
        <v>1</v>
      </c>
      <c r="H26" s="884"/>
      <c r="I26" s="1290"/>
      <c r="J26" s="1290"/>
      <c r="K26" s="892">
        <v>1</v>
      </c>
      <c r="L26" s="782" t="str">
        <f>mergeValue(A26) &amp;"."&amp; mergeValue(B26)&amp;"."&amp; mergeValue(C26)&amp;"."&amp; mergeValue(D26)&amp;"."&amp; mergeValue(E26)&amp;"."&amp; mergeValue(F26)&amp;"."&amp; mergeValue(G26)</f>
        <v>1.1.1.1.1.1.1</v>
      </c>
      <c r="M26" s="1070"/>
      <c r="N26" s="647"/>
      <c r="O26" s="764"/>
      <c r="P26" s="764"/>
      <c r="Q26" s="1094"/>
      <c r="R26" s="1296"/>
      <c r="S26" s="1297" t="s">
        <v>84</v>
      </c>
      <c r="T26" s="1296"/>
      <c r="U26" s="1297" t="s">
        <v>85</v>
      </c>
      <c r="V26" s="764"/>
      <c r="W26" s="1307" t="s">
        <v>655</v>
      </c>
      <c r="X26" s="809" t="str">
        <f>strCheckDate(O27:V27)</f>
        <v/>
      </c>
      <c r="Y26" s="830"/>
      <c r="Z26" s="830" t="str">
        <f t="shared" si="0"/>
        <v/>
      </c>
      <c r="AA26" s="830"/>
      <c r="AB26" s="830"/>
      <c r="AC26" s="830"/>
      <c r="AI26" s="809"/>
      <c r="AJ26" s="809"/>
    </row>
    <row r="27" spans="1:36" ht="11.25" hidden="1">
      <c r="A27" s="1290"/>
      <c r="B27" s="1290"/>
      <c r="C27" s="1290"/>
      <c r="D27" s="1290"/>
      <c r="E27" s="1290"/>
      <c r="F27" s="1290"/>
      <c r="G27" s="884"/>
      <c r="H27" s="884"/>
      <c r="I27" s="1290"/>
      <c r="J27" s="1290"/>
      <c r="K27" s="892"/>
      <c r="L27" s="801"/>
      <c r="M27" s="647"/>
      <c r="N27" s="647"/>
      <c r="O27" s="764"/>
      <c r="P27" s="764"/>
      <c r="Q27" s="770" t="str">
        <f>R26 &amp; "-" &amp; T26</f>
        <v>-</v>
      </c>
      <c r="R27" s="1296"/>
      <c r="S27" s="1297"/>
      <c r="T27" s="1296"/>
      <c r="U27" s="1297"/>
      <c r="V27" s="764"/>
      <c r="W27" s="1308"/>
      <c r="Y27" s="830"/>
      <c r="Z27" s="830" t="str">
        <f t="shared" si="0"/>
        <v/>
      </c>
      <c r="AA27" s="830"/>
      <c r="AB27" s="830"/>
      <c r="AC27" s="830"/>
      <c r="AI27" s="809"/>
      <c r="AJ27" s="809"/>
    </row>
    <row r="28" spans="1:36" ht="15" customHeight="1">
      <c r="A28" s="1290"/>
      <c r="B28" s="1290"/>
      <c r="C28" s="1290"/>
      <c r="D28" s="1290"/>
      <c r="E28" s="1290"/>
      <c r="F28" s="1290"/>
      <c r="G28" s="886"/>
      <c r="H28" s="884"/>
      <c r="I28" s="1290"/>
      <c r="J28" s="1290"/>
      <c r="K28" s="891"/>
      <c r="L28" s="689"/>
      <c r="M28" s="558" t="s">
        <v>25</v>
      </c>
      <c r="N28" s="766"/>
      <c r="O28" s="766"/>
      <c r="P28" s="766"/>
      <c r="Q28" s="766"/>
      <c r="R28" s="766"/>
      <c r="S28" s="766"/>
      <c r="T28" s="766"/>
      <c r="U28" s="766"/>
      <c r="V28" s="763"/>
      <c r="W28" s="1309"/>
      <c r="Y28" s="830"/>
      <c r="Z28" s="830" t="str">
        <f t="shared" si="0"/>
        <v>Добавить вид теплоносителя (параметры теплоносителя)</v>
      </c>
      <c r="AA28" s="830"/>
      <c r="AB28" s="830"/>
      <c r="AC28" s="830"/>
      <c r="AI28" s="809"/>
      <c r="AJ28" s="809"/>
    </row>
    <row r="29" spans="1:36" ht="15" customHeight="1">
      <c r="A29" s="1290"/>
      <c r="B29" s="1290"/>
      <c r="C29" s="1290"/>
      <c r="D29" s="1290"/>
      <c r="E29" s="1290"/>
      <c r="F29" s="886"/>
      <c r="G29" s="886"/>
      <c r="H29" s="884"/>
      <c r="I29" s="1290"/>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90"/>
      <c r="B30" s="1290"/>
      <c r="C30" s="1290"/>
      <c r="D30" s="1290"/>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90"/>
      <c r="B31" s="1290"/>
      <c r="C31" s="1290"/>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90"/>
      <c r="B32" s="1290"/>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90"/>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83" t="s">
        <v>632</v>
      </c>
      <c r="N36" s="1283"/>
      <c r="O36" s="1283"/>
      <c r="P36" s="1283"/>
      <c r="Q36" s="1283"/>
      <c r="R36" s="1283"/>
      <c r="S36" s="1283"/>
      <c r="T36" s="1283"/>
      <c r="U36" s="1283"/>
      <c r="V36" s="1283"/>
      <c r="W36" s="1283"/>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84" t="s">
        <v>491</v>
      </c>
      <c r="G2" s="1285"/>
      <c r="H2" s="1286"/>
      <c r="I2" s="641"/>
    </row>
    <row r="3" spans="1:20" ht="3" customHeight="1"/>
    <row r="4" spans="1:20" s="571" customFormat="1" ht="11.25">
      <c r="A4" s="591"/>
      <c r="B4" s="591"/>
      <c r="C4" s="591"/>
      <c r="D4" s="591"/>
      <c r="F4" s="1236" t="s">
        <v>454</v>
      </c>
      <c r="G4" s="1236"/>
      <c r="H4" s="1236"/>
      <c r="I4" s="128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8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13.12.2021</v>
      </c>
      <c r="I7" s="582" t="s">
        <v>493</v>
      </c>
      <c r="J7" s="616"/>
      <c r="K7" s="591"/>
      <c r="L7" s="591"/>
      <c r="M7" s="591"/>
      <c r="N7" s="591"/>
      <c r="O7" s="591"/>
      <c r="P7" s="591"/>
      <c r="Q7" s="591"/>
      <c r="R7" s="591"/>
      <c r="S7" s="591"/>
      <c r="T7" s="591"/>
    </row>
    <row r="8" spans="1:20" s="571" customFormat="1" ht="45">
      <c r="A8" s="128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8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8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88"/>
      <c r="B11" s="1288">
        <v>1</v>
      </c>
      <c r="C11" s="624"/>
      <c r="D11" s="624"/>
      <c r="F11" s="617" t="str">
        <f>"4."&amp;mergeValue(A11) &amp;"."&amp;mergeValue(B11)</f>
        <v>4.1.1</v>
      </c>
      <c r="G11" s="612" t="s">
        <v>592</v>
      </c>
      <c r="H11" s="605" t="str">
        <f>IF(region_name="","",region_name)</f>
        <v>Курганская область</v>
      </c>
      <c r="I11" s="582" t="s">
        <v>499</v>
      </c>
      <c r="J11" s="616"/>
      <c r="K11" s="591"/>
      <c r="L11" s="591"/>
      <c r="M11" s="591"/>
      <c r="N11" s="591"/>
      <c r="O11" s="591"/>
      <c r="P11" s="591"/>
      <c r="Q11" s="591"/>
      <c r="R11" s="591"/>
      <c r="S11" s="591"/>
      <c r="T11" s="591"/>
    </row>
    <row r="12" spans="1:20" s="571" customFormat="1" ht="22.5">
      <c r="A12" s="1288"/>
      <c r="B12" s="1288"/>
      <c r="C12" s="128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88"/>
      <c r="B13" s="1288"/>
      <c r="C13" s="1288"/>
      <c r="D13" s="624">
        <v>1</v>
      </c>
      <c r="F13" s="617" t="str">
        <f>"4."&amp;mergeValue(A13) &amp;"."&amp;mergeValue(B13)&amp;"."&amp;mergeValue(C13)&amp;"."&amp;mergeValue(D13)</f>
        <v>4.1.1.1.1</v>
      </c>
      <c r="G13" s="634" t="s">
        <v>498</v>
      </c>
      <c r="H13" s="605"/>
      <c r="I13" s="1289" t="s">
        <v>591</v>
      </c>
      <c r="J13" s="616"/>
      <c r="K13" s="591"/>
      <c r="L13" s="591"/>
      <c r="M13" s="591"/>
      <c r="N13" s="591"/>
      <c r="O13" s="591"/>
      <c r="P13" s="591"/>
      <c r="Q13" s="591"/>
      <c r="R13" s="591"/>
      <c r="S13" s="591"/>
      <c r="T13" s="591"/>
    </row>
    <row r="14" spans="1:20" s="571" customFormat="1" ht="18.75">
      <c r="A14" s="1288"/>
      <c r="B14" s="1288"/>
      <c r="C14" s="1288"/>
      <c r="D14" s="624"/>
      <c r="F14" s="620"/>
      <c r="G14" s="551" t="s">
        <v>4</v>
      </c>
      <c r="H14" s="625"/>
      <c r="I14" s="1289"/>
      <c r="J14" s="616"/>
      <c r="K14" s="591"/>
      <c r="L14" s="591"/>
      <c r="M14" s="591"/>
      <c r="N14" s="591"/>
      <c r="O14" s="591"/>
      <c r="P14" s="591"/>
      <c r="Q14" s="591"/>
      <c r="R14" s="591"/>
      <c r="S14" s="591"/>
      <c r="T14" s="591"/>
    </row>
    <row r="15" spans="1:20" s="571" customFormat="1" ht="18.75">
      <c r="A15" s="1288"/>
      <c r="B15" s="1288"/>
      <c r="C15" s="624"/>
      <c r="D15" s="624"/>
      <c r="F15" s="635"/>
      <c r="G15" s="578" t="s">
        <v>403</v>
      </c>
      <c r="H15" s="636"/>
      <c r="I15" s="637"/>
      <c r="J15" s="616"/>
      <c r="K15" s="591"/>
      <c r="L15" s="591"/>
      <c r="M15" s="591"/>
      <c r="N15" s="591"/>
      <c r="O15" s="591"/>
      <c r="P15" s="591"/>
      <c r="Q15" s="591"/>
      <c r="R15" s="591"/>
      <c r="S15" s="591"/>
      <c r="T15" s="591"/>
    </row>
    <row r="16" spans="1:20" s="571" customFormat="1" ht="18.75">
      <c r="A16" s="128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83" t="s">
        <v>593</v>
      </c>
      <c r="H19" s="1283"/>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304" t="s">
        <v>631</v>
      </c>
      <c r="M5" s="1304"/>
      <c r="N5" s="1304"/>
      <c r="O5" s="1304"/>
      <c r="P5" s="1304"/>
      <c r="Q5" s="1304"/>
      <c r="R5" s="1304"/>
      <c r="S5" s="1304"/>
      <c r="T5" s="1304"/>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310" t="str">
        <f>IF(NameOrPr_ch="",IF(NameOrPr="","",NameOrPr),NameOrPr_ch)</f>
        <v>Департамент государственного регулирования цен и тарифов Курганской области</v>
      </c>
      <c r="P7" s="1310"/>
      <c r="Q7" s="1310"/>
      <c r="R7" s="1310"/>
      <c r="S7" s="1310"/>
      <c r="T7" s="1310"/>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310" t="str">
        <f>IF(datePr_ch="",IF(datePr="","",datePr),datePr_ch)</f>
        <v>07.12.2021</v>
      </c>
      <c r="P8" s="1310"/>
      <c r="Q8" s="1310"/>
      <c r="R8" s="1310"/>
      <c r="S8" s="1310"/>
      <c r="T8" s="1310"/>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310" t="str">
        <f>IF(numberPr_ch="",IF(numberPr="","",numberPr),numberPr_ch)</f>
        <v>51-10</v>
      </c>
      <c r="P9" s="1310"/>
      <c r="Q9" s="1310"/>
      <c r="R9" s="1310"/>
      <c r="S9" s="1310"/>
      <c r="T9" s="1310"/>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310" t="str">
        <f>IF(IstPub_ch="",IF(IstPub="","",IstPub),IstPub_ch)</f>
        <v>www.pravo.gov.ru</v>
      </c>
      <c r="P10" s="1310"/>
      <c r="Q10" s="1310"/>
      <c r="R10" s="1310"/>
      <c r="S10" s="1310"/>
      <c r="T10" s="1310"/>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330"/>
      <c r="P12" s="1330"/>
      <c r="Q12" s="1330"/>
      <c r="R12" s="1330"/>
      <c r="S12" s="1330"/>
      <c r="T12" s="1330"/>
      <c r="U12" s="1330"/>
    </row>
    <row r="13" spans="1:33">
      <c r="J13" s="482"/>
      <c r="K13" s="482"/>
      <c r="L13" s="1236" t="s">
        <v>454</v>
      </c>
      <c r="M13" s="1236"/>
      <c r="N13" s="1236"/>
      <c r="O13" s="1236"/>
      <c r="P13" s="1236"/>
      <c r="Q13" s="1236"/>
      <c r="R13" s="1236"/>
      <c r="S13" s="1236"/>
      <c r="T13" s="1236"/>
      <c r="U13" s="1236"/>
      <c r="V13" s="1236"/>
      <c r="W13" s="1236" t="s">
        <v>455</v>
      </c>
    </row>
    <row r="14" spans="1:33" ht="14.25" customHeight="1">
      <c r="J14" s="482"/>
      <c r="K14" s="482"/>
      <c r="L14" s="1317" t="s">
        <v>92</v>
      </c>
      <c r="M14" s="1317" t="s">
        <v>639</v>
      </c>
      <c r="N14" s="475"/>
      <c r="O14" s="1318" t="s">
        <v>641</v>
      </c>
      <c r="P14" s="1319"/>
      <c r="Q14" s="1319"/>
      <c r="R14" s="1319"/>
      <c r="S14" s="1319"/>
      <c r="T14" s="1320"/>
      <c r="U14" s="1301" t="s">
        <v>341</v>
      </c>
      <c r="V14" s="1329" t="s">
        <v>275</v>
      </c>
      <c r="W14" s="1236"/>
    </row>
    <row r="15" spans="1:33" ht="14.25" customHeight="1">
      <c r="J15" s="482"/>
      <c r="K15" s="482"/>
      <c r="L15" s="1317"/>
      <c r="M15" s="1317"/>
      <c r="N15" s="474"/>
      <c r="O15" s="1323" t="s">
        <v>640</v>
      </c>
      <c r="P15" s="656"/>
      <c r="Q15" s="656"/>
      <c r="R15" s="1299" t="s">
        <v>654</v>
      </c>
      <c r="S15" s="1299"/>
      <c r="T15" s="1300"/>
      <c r="U15" s="1302"/>
      <c r="V15" s="1329"/>
      <c r="W15" s="1236"/>
    </row>
    <row r="16" spans="1:33" ht="30.75" customHeight="1">
      <c r="J16" s="482"/>
      <c r="K16" s="482"/>
      <c r="L16" s="1317"/>
      <c r="M16" s="1317"/>
      <c r="N16" s="473"/>
      <c r="O16" s="1324"/>
      <c r="P16" s="654"/>
      <c r="Q16" s="655"/>
      <c r="R16" s="537" t="s">
        <v>274</v>
      </c>
      <c r="S16" s="1312" t="s">
        <v>273</v>
      </c>
      <c r="T16" s="1313"/>
      <c r="U16" s="1303"/>
      <c r="V16" s="1329"/>
      <c r="W16" s="1236"/>
    </row>
    <row r="17" spans="1:33">
      <c r="J17" s="482"/>
      <c r="K17" s="490">
        <v>1</v>
      </c>
      <c r="L17" s="638" t="s">
        <v>93</v>
      </c>
      <c r="M17" s="638" t="s">
        <v>49</v>
      </c>
      <c r="N17" s="510" t="s">
        <v>49</v>
      </c>
      <c r="O17" s="639">
        <f ca="1">OFFSET(O17,0,-1)+1</f>
        <v>3</v>
      </c>
      <c r="P17" s="640">
        <f ca="1">OFFSET(P17,0,-1)</f>
        <v>3</v>
      </c>
      <c r="Q17" s="640">
        <f ca="1">OFFSET(Q17,0,-1)</f>
        <v>3</v>
      </c>
      <c r="R17" s="639">
        <f ca="1">OFFSET(R17,0,-1)+1</f>
        <v>4</v>
      </c>
      <c r="S17" s="1333">
        <f ca="1">OFFSET(S17,0,-1)+1</f>
        <v>5</v>
      </c>
      <c r="T17" s="1333"/>
      <c r="U17" s="639">
        <f ca="1">OFFSET(U17,0,-2)+1</f>
        <v>6</v>
      </c>
      <c r="V17" s="640">
        <f ca="1">OFFSET(V17,0,-1)</f>
        <v>6</v>
      </c>
      <c r="W17" s="639">
        <f ca="1">OFFSET(W17,0,-1)+1</f>
        <v>7</v>
      </c>
    </row>
    <row r="18" spans="1:33" ht="22.5">
      <c r="A18" s="1290">
        <v>1</v>
      </c>
      <c r="B18" s="902"/>
      <c r="C18" s="902"/>
      <c r="D18" s="902"/>
      <c r="E18" s="903"/>
      <c r="F18" s="904"/>
      <c r="G18" s="904"/>
      <c r="H18" s="904"/>
      <c r="I18" s="905"/>
      <c r="J18" s="900"/>
      <c r="K18" s="907"/>
      <c r="L18" s="594">
        <f>mergeValue(A18)</f>
        <v>1</v>
      </c>
      <c r="M18" s="642" t="s">
        <v>20</v>
      </c>
      <c r="N18" s="581"/>
      <c r="O18" s="1331"/>
      <c r="P18" s="1331"/>
      <c r="Q18" s="1331"/>
      <c r="R18" s="1331"/>
      <c r="S18" s="1331"/>
      <c r="T18" s="1331"/>
      <c r="U18" s="1331"/>
      <c r="V18" s="1331"/>
      <c r="W18" s="631" t="s">
        <v>476</v>
      </c>
    </row>
    <row r="19" spans="1:33" ht="22.5">
      <c r="A19" s="1290"/>
      <c r="B19" s="1290">
        <v>1</v>
      </c>
      <c r="C19" s="902"/>
      <c r="D19" s="902"/>
      <c r="E19" s="904"/>
      <c r="F19" s="904"/>
      <c r="G19" s="904"/>
      <c r="H19" s="904"/>
      <c r="I19" s="899"/>
      <c r="J19" s="898"/>
      <c r="K19" s="901"/>
      <c r="L19" s="594" t="str">
        <f>mergeValue(A19) &amp;"."&amp; mergeValue(B19)</f>
        <v>1.1</v>
      </c>
      <c r="M19" s="547" t="s">
        <v>16</v>
      </c>
      <c r="N19" s="581"/>
      <c r="O19" s="1331"/>
      <c r="P19" s="1331"/>
      <c r="Q19" s="1331"/>
      <c r="R19" s="1331"/>
      <c r="S19" s="1331"/>
      <c r="T19" s="1331"/>
      <c r="U19" s="1331"/>
      <c r="V19" s="1331"/>
      <c r="W19" s="631" t="s">
        <v>477</v>
      </c>
    </row>
    <row r="20" spans="1:33" ht="22.5">
      <c r="A20" s="1290"/>
      <c r="B20" s="1290"/>
      <c r="C20" s="1290">
        <v>1</v>
      </c>
      <c r="D20" s="902"/>
      <c r="E20" s="904"/>
      <c r="F20" s="904"/>
      <c r="G20" s="904"/>
      <c r="H20" s="904"/>
      <c r="I20" s="906"/>
      <c r="J20" s="898"/>
      <c r="K20" s="901"/>
      <c r="L20" s="594" t="str">
        <f>mergeValue(A20) &amp;"."&amp; mergeValue(B20)&amp;"."&amp; mergeValue(C20)</f>
        <v>1.1.1</v>
      </c>
      <c r="M20" s="548" t="s">
        <v>7</v>
      </c>
      <c r="N20" s="581"/>
      <c r="O20" s="1331"/>
      <c r="P20" s="1331"/>
      <c r="Q20" s="1331"/>
      <c r="R20" s="1331"/>
      <c r="S20" s="1331"/>
      <c r="T20" s="1331"/>
      <c r="U20" s="1331"/>
      <c r="V20" s="1331"/>
      <c r="W20" s="631" t="s">
        <v>633</v>
      </c>
    </row>
    <row r="21" spans="1:33" ht="22.5">
      <c r="A21" s="1290"/>
      <c r="B21" s="1290"/>
      <c r="C21" s="1290"/>
      <c r="D21" s="1290">
        <v>1</v>
      </c>
      <c r="E21" s="904"/>
      <c r="F21" s="904"/>
      <c r="G21" s="904"/>
      <c r="H21" s="904"/>
      <c r="I21" s="906"/>
      <c r="J21" s="898"/>
      <c r="K21" s="901"/>
      <c r="L21" s="594" t="str">
        <f>mergeValue(A21) &amp;"."&amp; mergeValue(B21)&amp;"."&amp; mergeValue(C21)&amp;"."&amp; mergeValue(D21)</f>
        <v>1.1.1.1</v>
      </c>
      <c r="M21" s="549" t="s">
        <v>22</v>
      </c>
      <c r="N21" s="581"/>
      <c r="O21" s="1331"/>
      <c r="P21" s="1331"/>
      <c r="Q21" s="1331"/>
      <c r="R21" s="1331"/>
      <c r="S21" s="1331"/>
      <c r="T21" s="1331"/>
      <c r="U21" s="1331"/>
      <c r="V21" s="1331"/>
      <c r="W21" s="631" t="s">
        <v>634</v>
      </c>
    </row>
    <row r="22" spans="1:33" ht="101.25">
      <c r="A22" s="1290"/>
      <c r="B22" s="1290"/>
      <c r="C22" s="1290"/>
      <c r="D22" s="1290"/>
      <c r="E22" s="1290">
        <v>1</v>
      </c>
      <c r="F22" s="904"/>
      <c r="G22" s="904"/>
      <c r="H22" s="902">
        <v>1</v>
      </c>
      <c r="I22" s="1290">
        <v>1</v>
      </c>
      <c r="J22" s="904"/>
      <c r="K22" s="909"/>
      <c r="L22" s="594" t="str">
        <f>mergeValue(A22) &amp;"."&amp; mergeValue(B22)&amp;"."&amp; mergeValue(C22)&amp;"."&amp; mergeValue(D22)&amp;"."&amp; mergeValue(E22)</f>
        <v>1.1.1.1.1</v>
      </c>
      <c r="M22" s="555" t="s">
        <v>9</v>
      </c>
      <c r="N22" s="582"/>
      <c r="O22" s="1292"/>
      <c r="P22" s="1292"/>
      <c r="Q22" s="1292"/>
      <c r="R22" s="1292"/>
      <c r="S22" s="1292"/>
      <c r="T22" s="1292"/>
      <c r="U22" s="1292"/>
      <c r="V22" s="1292"/>
      <c r="W22" s="631" t="s">
        <v>638</v>
      </c>
    </row>
    <row r="23" spans="1:33" ht="90">
      <c r="A23" s="1290"/>
      <c r="B23" s="1290"/>
      <c r="C23" s="1290"/>
      <c r="D23" s="1290"/>
      <c r="E23" s="1290"/>
      <c r="F23" s="1290">
        <v>1</v>
      </c>
      <c r="G23" s="902"/>
      <c r="H23" s="902"/>
      <c r="I23" s="1290"/>
      <c r="J23" s="1290">
        <v>1</v>
      </c>
      <c r="K23" s="910"/>
      <c r="L23" s="594" t="str">
        <f>mergeValue(A23) &amp;"."&amp; mergeValue(B23)&amp;"."&amp; mergeValue(C23)&amp;"."&amp; mergeValue(D23)&amp;"."&amp; mergeValue(E23)&amp;"."&amp; mergeValue(F23)</f>
        <v>1.1.1.1.1.1</v>
      </c>
      <c r="M23" s="556" t="s">
        <v>10</v>
      </c>
      <c r="N23" s="582"/>
      <c r="O23" s="1293"/>
      <c r="P23" s="1294"/>
      <c r="Q23" s="1294"/>
      <c r="R23" s="1294"/>
      <c r="S23" s="1294"/>
      <c r="T23" s="1294"/>
      <c r="U23" s="1294"/>
      <c r="V23" s="1295"/>
      <c r="W23" s="631" t="s">
        <v>636</v>
      </c>
      <c r="Y23" s="505" t="str">
        <f>strCheckUnique(Z23:Z26)</f>
        <v/>
      </c>
      <c r="AA23" s="505" t="str">
        <f>IF(O23="","",O23 &amp; ":_")</f>
        <v/>
      </c>
    </row>
    <row r="24" spans="1:33" ht="189" customHeight="1">
      <c r="A24" s="1290"/>
      <c r="B24" s="1290"/>
      <c r="C24" s="1290"/>
      <c r="D24" s="1290"/>
      <c r="E24" s="1290"/>
      <c r="F24" s="1290"/>
      <c r="G24" s="902">
        <v>1</v>
      </c>
      <c r="H24" s="902"/>
      <c r="I24" s="1290"/>
      <c r="J24" s="1290"/>
      <c r="K24" s="910">
        <v>1</v>
      </c>
      <c r="L24" s="594" t="str">
        <f>mergeValue(A24) &amp;"."&amp; mergeValue(B24)&amp;"."&amp; mergeValue(C24)&amp;"."&amp; mergeValue(D24)&amp;"."&amp; mergeValue(E24)&amp;"."&amp; mergeValue(F24)&amp;"."&amp; mergeValue(G24)</f>
        <v>1.1.1.1.1.1.1</v>
      </c>
      <c r="M24" s="1070"/>
      <c r="N24" s="587"/>
      <c r="O24" s="1079"/>
      <c r="P24" s="563"/>
      <c r="Q24" s="563"/>
      <c r="R24" s="1332"/>
      <c r="S24" s="1297" t="s">
        <v>84</v>
      </c>
      <c r="T24" s="1332"/>
      <c r="U24" s="1297" t="s">
        <v>85</v>
      </c>
      <c r="V24" s="579"/>
      <c r="W24" s="1307" t="s">
        <v>656</v>
      </c>
      <c r="X24" s="501" t="str">
        <f>strCheckDate(O25:V25)</f>
        <v/>
      </c>
      <c r="Y24" s="505"/>
      <c r="Z24" s="505" t="str">
        <f>IF(M24="","",M24 )</f>
        <v/>
      </c>
      <c r="AA24" s="505"/>
      <c r="AB24" s="505"/>
      <c r="AC24" s="505"/>
    </row>
    <row r="25" spans="1:33" ht="11.25" hidden="1">
      <c r="A25" s="1290"/>
      <c r="B25" s="1290"/>
      <c r="C25" s="1290"/>
      <c r="D25" s="1290"/>
      <c r="E25" s="1290"/>
      <c r="F25" s="1290"/>
      <c r="G25" s="902"/>
      <c r="H25" s="902"/>
      <c r="I25" s="1290"/>
      <c r="J25" s="1290"/>
      <c r="K25" s="910"/>
      <c r="L25" s="601"/>
      <c r="M25" s="647"/>
      <c r="N25" s="587"/>
      <c r="O25" s="585"/>
      <c r="P25" s="563"/>
      <c r="Q25" s="585" t="str">
        <f>R24 &amp; "-" &amp; T24</f>
        <v>-</v>
      </c>
      <c r="R25" s="1296"/>
      <c r="S25" s="1297"/>
      <c r="T25" s="1296"/>
      <c r="U25" s="1297"/>
      <c r="V25" s="579"/>
      <c r="W25" s="1308"/>
    </row>
    <row r="26" spans="1:33" s="476" customFormat="1" ht="15" customHeight="1">
      <c r="A26" s="1290"/>
      <c r="B26" s="1290"/>
      <c r="C26" s="1290"/>
      <c r="D26" s="1290"/>
      <c r="E26" s="1290"/>
      <c r="F26" s="1290"/>
      <c r="G26" s="904"/>
      <c r="H26" s="902"/>
      <c r="I26" s="1290"/>
      <c r="J26" s="1290"/>
      <c r="K26" s="909"/>
      <c r="L26" s="539"/>
      <c r="M26" s="558" t="s">
        <v>25</v>
      </c>
      <c r="N26" s="552"/>
      <c r="O26" s="546"/>
      <c r="P26" s="546"/>
      <c r="Q26" s="546"/>
      <c r="R26" s="574"/>
      <c r="S26" s="565"/>
      <c r="T26" s="564"/>
      <c r="U26" s="552"/>
      <c r="V26" s="561"/>
      <c r="W26" s="1309"/>
      <c r="X26" s="502"/>
      <c r="Y26" s="502"/>
      <c r="Z26" s="502"/>
      <c r="AA26" s="502"/>
      <c r="AB26" s="502"/>
      <c r="AC26" s="502"/>
      <c r="AD26" s="502"/>
      <c r="AE26" s="502"/>
      <c r="AF26" s="502"/>
      <c r="AG26" s="502"/>
    </row>
    <row r="27" spans="1:33" s="476" customFormat="1" ht="15" customHeight="1">
      <c r="A27" s="1290"/>
      <c r="B27" s="1290"/>
      <c r="C27" s="1290"/>
      <c r="D27" s="1290"/>
      <c r="E27" s="1290"/>
      <c r="F27" s="904"/>
      <c r="G27" s="904"/>
      <c r="H27" s="902"/>
      <c r="I27" s="1290"/>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90"/>
      <c r="B28" s="1290"/>
      <c r="C28" s="1290"/>
      <c r="D28" s="1290"/>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90"/>
      <c r="B29" s="1290"/>
      <c r="C29" s="1290"/>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90"/>
      <c r="B30" s="1290"/>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90"/>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83" t="s">
        <v>632</v>
      </c>
      <c r="N34" s="1283"/>
      <c r="O34" s="1283"/>
      <c r="P34" s="1283"/>
      <c r="Q34" s="1283"/>
      <c r="R34" s="1283"/>
      <c r="S34" s="1283"/>
      <c r="T34" s="1283"/>
      <c r="U34" s="1283"/>
      <c r="V34" s="1283"/>
      <c r="W34" s="1283"/>
    </row>
  </sheetData>
  <sheetProtection algorithmName="SHA-512" hashValue="n61E9IgN1EdiEYq8u9bbUQg0vpF+Cv7sM9BvXMjykafhzd9B7VgkE7a9fohc4SXKaowKYkWNJ0UNPb5vqzsr5Q==" saltValue="E4nAxxkQuNqF2sOKteIHcg==" spinCount="100000"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84" t="s">
        <v>491</v>
      </c>
      <c r="G2" s="1285"/>
      <c r="H2" s="1286"/>
      <c r="I2" s="641"/>
    </row>
    <row r="3" spans="1:20" ht="3" customHeight="1"/>
    <row r="4" spans="1:20" s="571" customFormat="1" ht="11.25">
      <c r="A4" s="591"/>
      <c r="B4" s="591"/>
      <c r="C4" s="591"/>
      <c r="D4" s="591"/>
      <c r="F4" s="1236" t="s">
        <v>454</v>
      </c>
      <c r="G4" s="1236"/>
      <c r="H4" s="1236"/>
      <c r="I4" s="128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8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13.12.2021</v>
      </c>
      <c r="I7" s="582" t="s">
        <v>493</v>
      </c>
      <c r="J7" s="616"/>
      <c r="K7" s="591"/>
      <c r="L7" s="591"/>
      <c r="M7" s="591"/>
      <c r="N7" s="591"/>
      <c r="O7" s="591"/>
      <c r="P7" s="591"/>
      <c r="Q7" s="591"/>
      <c r="R7" s="591"/>
      <c r="S7" s="591"/>
      <c r="T7" s="591"/>
    </row>
    <row r="8" spans="1:20" s="571" customFormat="1" ht="45">
      <c r="A8" s="128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8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8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88"/>
      <c r="B11" s="1288">
        <v>1</v>
      </c>
      <c r="C11" s="624"/>
      <c r="D11" s="624"/>
      <c r="F11" s="617" t="str">
        <f>"4."&amp;mergeValue(A11) &amp;"."&amp;mergeValue(B11)</f>
        <v>4.1.1</v>
      </c>
      <c r="G11" s="612" t="s">
        <v>592</v>
      </c>
      <c r="H11" s="605" t="str">
        <f>IF(region_name="","",region_name)</f>
        <v>Курганская область</v>
      </c>
      <c r="I11" s="582" t="s">
        <v>499</v>
      </c>
      <c r="J11" s="616"/>
      <c r="K11" s="591"/>
      <c r="L11" s="591"/>
      <c r="M11" s="591"/>
      <c r="N11" s="591"/>
      <c r="O11" s="591"/>
      <c r="P11" s="591"/>
      <c r="Q11" s="591"/>
      <c r="R11" s="591"/>
      <c r="S11" s="591"/>
      <c r="T11" s="591"/>
    </row>
    <row r="12" spans="1:20" s="571" customFormat="1" ht="22.5">
      <c r="A12" s="1288"/>
      <c r="B12" s="1288"/>
      <c r="C12" s="128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88"/>
      <c r="B13" s="1288"/>
      <c r="C13" s="1288"/>
      <c r="D13" s="624">
        <v>1</v>
      </c>
      <c r="F13" s="617" t="str">
        <f>"4."&amp;mergeValue(A13) &amp;"."&amp;mergeValue(B13)&amp;"."&amp;mergeValue(C13)&amp;"."&amp;mergeValue(D13)</f>
        <v>4.1.1.1.1</v>
      </c>
      <c r="G13" s="634" t="s">
        <v>498</v>
      </c>
      <c r="H13" s="605"/>
      <c r="I13" s="1289" t="s">
        <v>591</v>
      </c>
      <c r="J13" s="616"/>
      <c r="K13" s="591"/>
      <c r="L13" s="591"/>
      <c r="M13" s="591"/>
      <c r="N13" s="591"/>
      <c r="O13" s="591"/>
      <c r="P13" s="591"/>
      <c r="Q13" s="591"/>
      <c r="R13" s="591"/>
      <c r="S13" s="591"/>
      <c r="T13" s="591"/>
    </row>
    <row r="14" spans="1:20" s="571" customFormat="1" ht="18.75">
      <c r="A14" s="1288"/>
      <c r="B14" s="1288"/>
      <c r="C14" s="1288"/>
      <c r="D14" s="624"/>
      <c r="F14" s="620"/>
      <c r="G14" s="551" t="s">
        <v>4</v>
      </c>
      <c r="H14" s="625"/>
      <c r="I14" s="1289"/>
      <c r="J14" s="616"/>
      <c r="K14" s="591"/>
      <c r="L14" s="591"/>
      <c r="M14" s="591"/>
      <c r="N14" s="591"/>
      <c r="O14" s="591"/>
      <c r="P14" s="591"/>
      <c r="Q14" s="591"/>
      <c r="R14" s="591"/>
      <c r="S14" s="591"/>
      <c r="T14" s="591"/>
    </row>
    <row r="15" spans="1:20" s="571" customFormat="1" ht="18.75">
      <c r="A15" s="1288"/>
      <c r="B15" s="1288"/>
      <c r="C15" s="624"/>
      <c r="D15" s="624"/>
      <c r="F15" s="635"/>
      <c r="G15" s="578" t="s">
        <v>403</v>
      </c>
      <c r="H15" s="636"/>
      <c r="I15" s="637"/>
      <c r="J15" s="616"/>
      <c r="K15" s="591"/>
      <c r="L15" s="591"/>
      <c r="M15" s="591"/>
      <c r="N15" s="591"/>
      <c r="O15" s="591"/>
      <c r="P15" s="591"/>
      <c r="Q15" s="591"/>
      <c r="R15" s="591"/>
      <c r="S15" s="591"/>
      <c r="T15" s="591"/>
    </row>
    <row r="16" spans="1:20" s="571" customFormat="1" ht="18.75">
      <c r="A16" s="128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83" t="s">
        <v>593</v>
      </c>
      <c r="H19" s="1283"/>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304" t="s">
        <v>657</v>
      </c>
      <c r="M5" s="1304"/>
      <c r="N5" s="1304"/>
      <c r="O5" s="1304"/>
      <c r="P5" s="1304"/>
      <c r="Q5" s="1304"/>
      <c r="R5" s="1304"/>
      <c r="S5" s="1304"/>
      <c r="T5" s="1304"/>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336" t="str">
        <f>IF(NameOrPr_ch="",IF(NameOrPr="","",NameOrPr),NameOrPr_ch)</f>
        <v>Департамент государственного регулирования цен и тарифов Курганской области</v>
      </c>
      <c r="P7" s="1337"/>
      <c r="Q7" s="1337"/>
      <c r="R7" s="1337"/>
      <c r="S7" s="1337"/>
      <c r="T7" s="133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336" t="str">
        <f>IF(datePr_ch="",IF(datePr="","",datePr),datePr_ch)</f>
        <v>07.12.2021</v>
      </c>
      <c r="P8" s="1337"/>
      <c r="Q8" s="1337"/>
      <c r="R8" s="1337"/>
      <c r="S8" s="1337"/>
      <c r="T8" s="133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336" t="str">
        <f>IF(numberPr_ch="",IF(numberPr="","",numberPr),numberPr_ch)</f>
        <v>51-10</v>
      </c>
      <c r="P9" s="1337"/>
      <c r="Q9" s="1337"/>
      <c r="R9" s="1337"/>
      <c r="S9" s="1337"/>
      <c r="T9" s="133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336" t="str">
        <f>IF(IstPub_ch="",IF(IstPub="","",IstPub),IstPub_ch)</f>
        <v>www.pravo.gov.ru</v>
      </c>
      <c r="P10" s="1337"/>
      <c r="Q10" s="1337"/>
      <c r="R10" s="1337"/>
      <c r="S10" s="1337"/>
      <c r="T10" s="133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305"/>
      <c r="M11" s="1305"/>
      <c r="N11" s="567"/>
      <c r="O11" s="1339"/>
      <c r="P11" s="1339"/>
      <c r="Q11" s="1339"/>
      <c r="R11" s="1339"/>
      <c r="S11" s="1339"/>
      <c r="T11" s="1339"/>
      <c r="U11" s="589" t="s">
        <v>373</v>
      </c>
      <c r="X11" s="591"/>
      <c r="Y11" s="591"/>
      <c r="Z11" s="591"/>
      <c r="AA11" s="591"/>
      <c r="AB11" s="591"/>
      <c r="AC11" s="591"/>
      <c r="AD11" s="591"/>
      <c r="AE11" s="591"/>
      <c r="AF11" s="591"/>
      <c r="AG11" s="591"/>
      <c r="AH11" s="591"/>
      <c r="AI11" s="591"/>
    </row>
    <row r="12" spans="1:35">
      <c r="J12" s="530"/>
      <c r="K12" s="530"/>
      <c r="L12" s="525"/>
      <c r="M12" s="525"/>
      <c r="N12" s="525"/>
      <c r="O12" s="1335"/>
      <c r="P12" s="1335"/>
      <c r="Q12" s="1335"/>
      <c r="R12" s="1335"/>
      <c r="S12" s="1335"/>
      <c r="T12" s="1335"/>
      <c r="U12" s="1335"/>
    </row>
    <row r="13" spans="1:35" ht="14.25" customHeight="1">
      <c r="J13" s="530"/>
      <c r="K13" s="530"/>
      <c r="L13" s="1236" t="s">
        <v>454</v>
      </c>
      <c r="M13" s="1236"/>
      <c r="N13" s="1236"/>
      <c r="O13" s="1236"/>
      <c r="P13" s="1236"/>
      <c r="Q13" s="1236"/>
      <c r="R13" s="1236"/>
      <c r="S13" s="1236"/>
      <c r="T13" s="1236"/>
      <c r="U13" s="1236"/>
      <c r="V13" s="1236"/>
      <c r="W13" s="1236" t="s">
        <v>455</v>
      </c>
    </row>
    <row r="14" spans="1:35" ht="14.25" customHeight="1">
      <c r="J14" s="530"/>
      <c r="K14" s="530"/>
      <c r="L14" s="1317" t="s">
        <v>92</v>
      </c>
      <c r="M14" s="1317" t="s">
        <v>639</v>
      </c>
      <c r="N14" s="522"/>
      <c r="O14" s="1318" t="s">
        <v>641</v>
      </c>
      <c r="P14" s="1319"/>
      <c r="Q14" s="1319"/>
      <c r="R14" s="1319"/>
      <c r="S14" s="1319"/>
      <c r="T14" s="1320"/>
      <c r="U14" s="1301" t="s">
        <v>341</v>
      </c>
      <c r="V14" s="1314" t="s">
        <v>275</v>
      </c>
      <c r="W14" s="1236"/>
    </row>
    <row r="15" spans="1:35" ht="14.25" customHeight="1">
      <c r="J15" s="530"/>
      <c r="K15" s="530"/>
      <c r="L15" s="1317"/>
      <c r="M15" s="1317"/>
      <c r="N15" s="522"/>
      <c r="O15" s="1323" t="s">
        <v>621</v>
      </c>
      <c r="P15" s="1321"/>
      <c r="Q15" s="1322"/>
      <c r="R15" s="1299" t="s">
        <v>654</v>
      </c>
      <c r="S15" s="1299"/>
      <c r="T15" s="1300"/>
      <c r="U15" s="1302"/>
      <c r="V15" s="1315"/>
      <c r="W15" s="1236"/>
    </row>
    <row r="16" spans="1:35" ht="30" customHeight="1">
      <c r="J16" s="530"/>
      <c r="K16" s="530"/>
      <c r="L16" s="1317"/>
      <c r="M16" s="1317"/>
      <c r="N16" s="521"/>
      <c r="O16" s="1324"/>
      <c r="P16" s="536"/>
      <c r="Q16" s="536"/>
      <c r="R16" s="537" t="s">
        <v>274</v>
      </c>
      <c r="S16" s="1312" t="s">
        <v>273</v>
      </c>
      <c r="T16" s="1313"/>
      <c r="U16" s="1303"/>
      <c r="V16" s="1316"/>
      <c r="W16" s="1236"/>
    </row>
    <row r="17" spans="1:36">
      <c r="J17" s="530"/>
      <c r="K17" s="570">
        <v>1</v>
      </c>
      <c r="L17" s="648" t="s">
        <v>93</v>
      </c>
      <c r="M17" s="648" t="s">
        <v>49</v>
      </c>
      <c r="N17" s="669" t="s">
        <v>49</v>
      </c>
      <c r="O17" s="649">
        <f ca="1">OFFSET(O17,0,-1)+1</f>
        <v>3</v>
      </c>
      <c r="P17" s="650">
        <f ca="1">OFFSET(P17,0,-1)</f>
        <v>3</v>
      </c>
      <c r="Q17" s="650">
        <f ca="1">OFFSET(Q17,0,-1)</f>
        <v>3</v>
      </c>
      <c r="R17" s="649">
        <f ca="1">OFFSET(R17,0,-1)+1</f>
        <v>4</v>
      </c>
      <c r="S17" s="1306">
        <f ca="1">OFFSET(S17,0,-1)+1</f>
        <v>5</v>
      </c>
      <c r="T17" s="1306"/>
      <c r="U17" s="649">
        <f ca="1">OFFSET(U17,0,-2)+1</f>
        <v>6</v>
      </c>
      <c r="V17" s="650">
        <f ca="1">OFFSET(V17,0,-1)</f>
        <v>6</v>
      </c>
      <c r="W17" s="649">
        <f ca="1">OFFSET(W17,0,-1)+1</f>
        <v>7</v>
      </c>
    </row>
    <row r="18" spans="1:36" ht="22.5">
      <c r="A18" s="1290">
        <v>1</v>
      </c>
      <c r="B18" s="920"/>
      <c r="C18" s="920"/>
      <c r="D18" s="920"/>
      <c r="E18" s="921"/>
      <c r="F18" s="922"/>
      <c r="G18" s="920"/>
      <c r="H18" s="920"/>
      <c r="I18" s="923"/>
      <c r="J18" s="918"/>
      <c r="K18" s="927">
        <v>1</v>
      </c>
      <c r="L18" s="594">
        <f>mergeValue(A18)</f>
        <v>1</v>
      </c>
      <c r="M18" s="642" t="s">
        <v>20</v>
      </c>
      <c r="N18" s="581"/>
      <c r="O18" s="1331"/>
      <c r="P18" s="1331"/>
      <c r="Q18" s="1331"/>
      <c r="R18" s="1331"/>
      <c r="S18" s="1331"/>
      <c r="T18" s="1331"/>
      <c r="U18" s="1331"/>
      <c r="V18" s="1331"/>
      <c r="W18" s="631" t="s">
        <v>658</v>
      </c>
    </row>
    <row r="19" spans="1:36" ht="22.5">
      <c r="A19" s="1290"/>
      <c r="B19" s="1290">
        <v>1</v>
      </c>
      <c r="C19" s="920"/>
      <c r="D19" s="920"/>
      <c r="E19" s="922"/>
      <c r="F19" s="922"/>
      <c r="G19" s="920"/>
      <c r="H19" s="920"/>
      <c r="I19" s="917"/>
      <c r="J19" s="916"/>
      <c r="K19" s="927">
        <v>1</v>
      </c>
      <c r="L19" s="594" t="str">
        <f>mergeValue(A19) &amp;"."&amp; mergeValue(B19)</f>
        <v>1.1</v>
      </c>
      <c r="M19" s="547" t="s">
        <v>16</v>
      </c>
      <c r="N19" s="581"/>
      <c r="O19" s="1331"/>
      <c r="P19" s="1331"/>
      <c r="Q19" s="1331"/>
      <c r="R19" s="1331"/>
      <c r="S19" s="1331"/>
      <c r="T19" s="1331"/>
      <c r="U19" s="1331"/>
      <c r="V19" s="1331"/>
      <c r="W19" s="631" t="s">
        <v>477</v>
      </c>
    </row>
    <row r="20" spans="1:36" ht="22.5">
      <c r="A20" s="1290"/>
      <c r="B20" s="1290"/>
      <c r="C20" s="1290">
        <v>1</v>
      </c>
      <c r="D20" s="920"/>
      <c r="E20" s="922"/>
      <c r="F20" s="922"/>
      <c r="G20" s="920"/>
      <c r="H20" s="920"/>
      <c r="I20" s="924"/>
      <c r="J20" s="916"/>
      <c r="K20" s="927">
        <v>1</v>
      </c>
      <c r="L20" s="594" t="str">
        <f>mergeValue(A20) &amp;"."&amp; mergeValue(B20)&amp;"."&amp; mergeValue(C20)</f>
        <v>1.1.1</v>
      </c>
      <c r="M20" s="548" t="s">
        <v>7</v>
      </c>
      <c r="N20" s="581"/>
      <c r="O20" s="1331"/>
      <c r="P20" s="1331"/>
      <c r="Q20" s="1331"/>
      <c r="R20" s="1331"/>
      <c r="S20" s="1331"/>
      <c r="T20" s="1331"/>
      <c r="U20" s="1331"/>
      <c r="V20" s="1331"/>
      <c r="W20" s="631" t="s">
        <v>633</v>
      </c>
    </row>
    <row r="21" spans="1:36" ht="22.5">
      <c r="A21" s="1290"/>
      <c r="B21" s="1290"/>
      <c r="C21" s="1290"/>
      <c r="D21" s="1290">
        <v>1</v>
      </c>
      <c r="E21" s="922"/>
      <c r="F21" s="922"/>
      <c r="G21" s="920"/>
      <c r="H21" s="920"/>
      <c r="I21" s="1290">
        <v>1</v>
      </c>
      <c r="J21" s="916"/>
      <c r="K21" s="927">
        <v>1</v>
      </c>
      <c r="L21" s="594" t="str">
        <f>mergeValue(A21) &amp;"."&amp; mergeValue(B21)&amp;"."&amp; mergeValue(C21)&amp;"."&amp; mergeValue(D21)</f>
        <v>1.1.1.1</v>
      </c>
      <c r="M21" s="549" t="s">
        <v>22</v>
      </c>
      <c r="N21" s="581"/>
      <c r="O21" s="1331"/>
      <c r="P21" s="1331"/>
      <c r="Q21" s="1331"/>
      <c r="R21" s="1331"/>
      <c r="S21" s="1331"/>
      <c r="T21" s="1331"/>
      <c r="U21" s="1331"/>
      <c r="V21" s="1331"/>
      <c r="W21" s="631" t="s">
        <v>634</v>
      </c>
    </row>
    <row r="22" spans="1:36" ht="11.25" hidden="1" customHeight="1">
      <c r="A22" s="1290"/>
      <c r="B22" s="1290"/>
      <c r="C22" s="1290"/>
      <c r="D22" s="1290"/>
      <c r="E22" s="1290">
        <v>1</v>
      </c>
      <c r="F22" s="922"/>
      <c r="G22" s="920"/>
      <c r="H22" s="920"/>
      <c r="I22" s="1290"/>
      <c r="J22" s="922"/>
      <c r="K22" s="927">
        <v>1</v>
      </c>
      <c r="L22" s="594"/>
      <c r="M22" s="555"/>
      <c r="N22" s="582"/>
      <c r="O22" s="632"/>
      <c r="P22" s="632"/>
      <c r="Q22" s="632"/>
      <c r="R22" s="632"/>
      <c r="S22" s="632"/>
      <c r="T22" s="632"/>
      <c r="U22" s="594"/>
      <c r="V22" s="508"/>
      <c r="W22" s="560"/>
    </row>
    <row r="23" spans="1:36" ht="90">
      <c r="A23" s="1290"/>
      <c r="B23" s="1290"/>
      <c r="C23" s="1290"/>
      <c r="D23" s="1290"/>
      <c r="E23" s="1290"/>
      <c r="F23" s="1290">
        <v>1</v>
      </c>
      <c r="G23" s="920"/>
      <c r="H23" s="920"/>
      <c r="I23" s="1290"/>
      <c r="J23" s="1334"/>
      <c r="K23" s="927">
        <v>1</v>
      </c>
      <c r="L23" s="594" t="str">
        <f>mergeValue(A23) &amp;"."&amp; mergeValue(B23)&amp;"."&amp; mergeValue(C23)&amp;"."&amp; mergeValue(D23)&amp;"."&amp;  mergeValue(F23)</f>
        <v>1.1.1.1.1</v>
      </c>
      <c r="M23" s="555" t="s">
        <v>10</v>
      </c>
      <c r="N23" s="582"/>
      <c r="O23" s="1292"/>
      <c r="P23" s="1292"/>
      <c r="Q23" s="1292"/>
      <c r="R23" s="1292"/>
      <c r="S23" s="1292"/>
      <c r="T23" s="1292"/>
      <c r="U23" s="1292"/>
      <c r="V23" s="1292"/>
      <c r="W23" s="631" t="s">
        <v>635</v>
      </c>
      <c r="Y23" s="590" t="str">
        <f>strCheckUnique(Z23:Z26)</f>
        <v/>
      </c>
      <c r="AA23" s="590"/>
    </row>
    <row r="24" spans="1:36" ht="189" customHeight="1">
      <c r="A24" s="1290"/>
      <c r="B24" s="1290"/>
      <c r="C24" s="1290"/>
      <c r="D24" s="1290"/>
      <c r="E24" s="1290"/>
      <c r="F24" s="1290"/>
      <c r="G24" s="920">
        <v>1</v>
      </c>
      <c r="H24" s="920"/>
      <c r="I24" s="1290"/>
      <c r="J24" s="1334"/>
      <c r="K24" s="919"/>
      <c r="L24" s="594" t="str">
        <f>mergeValue(A24) &amp;"."&amp; mergeValue(B24)&amp;"."&amp; mergeValue(C24)&amp;"."&amp; mergeValue(D24)&amp;"."&amp;  mergeValue(F24)&amp;"."&amp;  mergeValue(G24)</f>
        <v>1.1.1.1.1.1</v>
      </c>
      <c r="M24" s="1070"/>
      <c r="N24" s="587"/>
      <c r="O24" s="563"/>
      <c r="P24" s="563"/>
      <c r="Q24" s="563"/>
      <c r="R24" s="1332"/>
      <c r="S24" s="1297" t="s">
        <v>84</v>
      </c>
      <c r="T24" s="1332"/>
      <c r="U24" s="1297" t="s">
        <v>85</v>
      </c>
      <c r="V24" s="538"/>
      <c r="W24" s="1307" t="s">
        <v>659</v>
      </c>
      <c r="X24" s="586" t="str">
        <f>strCheckDate(O25:V25)</f>
        <v/>
      </c>
      <c r="Y24" s="590"/>
      <c r="Z24" s="590" t="str">
        <f>IF(M24="","",M24 )</f>
        <v/>
      </c>
      <c r="AA24" s="590"/>
      <c r="AB24" s="590"/>
      <c r="AC24" s="590"/>
    </row>
    <row r="25" spans="1:36" ht="11.25" hidden="1" customHeight="1">
      <c r="A25" s="1290"/>
      <c r="B25" s="1290"/>
      <c r="C25" s="1290"/>
      <c r="D25" s="1290"/>
      <c r="E25" s="1290"/>
      <c r="F25" s="1290"/>
      <c r="G25" s="920"/>
      <c r="H25" s="920"/>
      <c r="I25" s="1290"/>
      <c r="J25" s="1334"/>
      <c r="K25" s="927">
        <v>1</v>
      </c>
      <c r="L25" s="601"/>
      <c r="M25" s="647"/>
      <c r="N25" s="587"/>
      <c r="O25" s="563"/>
      <c r="P25" s="563"/>
      <c r="Q25" s="585" t="str">
        <f>R24 &amp; "-" &amp; T24</f>
        <v>-</v>
      </c>
      <c r="R25" s="1332"/>
      <c r="S25" s="1297"/>
      <c r="T25" s="1332"/>
      <c r="U25" s="1297"/>
      <c r="V25" s="538"/>
      <c r="W25" s="1308"/>
      <c r="Y25" s="590"/>
      <c r="Z25" s="590"/>
      <c r="AA25" s="590"/>
      <c r="AB25" s="590"/>
      <c r="AC25" s="590"/>
    </row>
    <row r="26" spans="1:36" s="523" customFormat="1" ht="15" customHeight="1">
      <c r="A26" s="1290"/>
      <c r="B26" s="1290"/>
      <c r="C26" s="1290"/>
      <c r="D26" s="1290"/>
      <c r="E26" s="1290"/>
      <c r="F26" s="1290"/>
      <c r="G26" s="920"/>
      <c r="H26" s="920"/>
      <c r="I26" s="1290"/>
      <c r="J26" s="1334"/>
      <c r="K26" s="927">
        <v>1</v>
      </c>
      <c r="L26" s="539"/>
      <c r="M26" s="557" t="s">
        <v>25</v>
      </c>
      <c r="N26" s="552"/>
      <c r="O26" s="546"/>
      <c r="P26" s="546"/>
      <c r="Q26" s="546"/>
      <c r="R26" s="574"/>
      <c r="S26" s="565"/>
      <c r="T26" s="564"/>
      <c r="U26" s="552"/>
      <c r="V26" s="561"/>
      <c r="W26" s="1309"/>
      <c r="X26" s="588"/>
      <c r="Y26" s="588"/>
      <c r="Z26" s="588"/>
      <c r="AA26" s="588"/>
      <c r="AB26" s="588"/>
      <c r="AC26" s="588"/>
      <c r="AD26" s="588"/>
      <c r="AE26" s="588"/>
      <c r="AF26" s="588"/>
      <c r="AG26" s="588"/>
      <c r="AH26" s="588"/>
      <c r="AI26" s="588"/>
    </row>
    <row r="27" spans="1:36" s="523" customFormat="1" ht="15" customHeight="1">
      <c r="A27" s="1290"/>
      <c r="B27" s="1290"/>
      <c r="C27" s="1290"/>
      <c r="D27" s="1290"/>
      <c r="E27" s="1290"/>
      <c r="F27" s="922"/>
      <c r="G27" s="922"/>
      <c r="H27" s="920"/>
      <c r="I27" s="1290"/>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90"/>
      <c r="B28" s="1290"/>
      <c r="C28" s="1290"/>
      <c r="D28" s="1290"/>
      <c r="E28" s="922"/>
      <c r="F28" s="922"/>
      <c r="G28" s="922"/>
      <c r="H28" s="920"/>
      <c r="I28" s="1290"/>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90"/>
      <c r="B29" s="1290"/>
      <c r="C29" s="1290"/>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90"/>
      <c r="B30" s="1290"/>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90"/>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83" t="s">
        <v>660</v>
      </c>
      <c r="N34" s="1283"/>
      <c r="O34" s="1283"/>
      <c r="P34" s="1283"/>
      <c r="Q34" s="1283"/>
      <c r="R34" s="1283"/>
      <c r="S34" s="1283"/>
      <c r="T34" s="1283"/>
      <c r="U34" s="1283"/>
      <c r="V34" s="1283"/>
      <c r="W34" s="1283"/>
    </row>
  </sheetData>
  <sheetProtection algorithmName="SHA-512" hashValue="kcS40maiuYSDAp+L68ClUHC0tEmvOZOBzoeTdIs6i16szKTW/qxZpTtZCRXm0jNVzrmE98fCKX/T+5SioLSPow==" saltValue="LvQEYpiL2UYPEFYoIc8SrA==" spinCount="100000"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84" t="s">
        <v>491</v>
      </c>
      <c r="G2" s="1285"/>
      <c r="H2" s="1286"/>
      <c r="I2" s="641"/>
    </row>
    <row r="3" spans="1:20" ht="3" customHeight="1"/>
    <row r="4" spans="1:20" s="571" customFormat="1" ht="11.25">
      <c r="A4" s="591"/>
      <c r="B4" s="591"/>
      <c r="C4" s="591"/>
      <c r="D4" s="591"/>
      <c r="F4" s="1236" t="s">
        <v>454</v>
      </c>
      <c r="G4" s="1236"/>
      <c r="H4" s="1236"/>
      <c r="I4" s="128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8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13.12.2021</v>
      </c>
      <c r="I7" s="582" t="s">
        <v>493</v>
      </c>
      <c r="J7" s="616"/>
      <c r="K7" s="591"/>
      <c r="L7" s="591"/>
      <c r="M7" s="591"/>
      <c r="N7" s="591"/>
      <c r="O7" s="591"/>
      <c r="P7" s="591"/>
      <c r="Q7" s="591"/>
      <c r="R7" s="591"/>
      <c r="S7" s="591"/>
      <c r="T7" s="591"/>
    </row>
    <row r="8" spans="1:20" s="571" customFormat="1" ht="45">
      <c r="A8" s="128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8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8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88"/>
      <c r="B11" s="1288">
        <v>1</v>
      </c>
      <c r="C11" s="624"/>
      <c r="D11" s="624"/>
      <c r="F11" s="617" t="str">
        <f>"4."&amp;mergeValue(A11) &amp;"."&amp;mergeValue(B11)</f>
        <v>4.1.1</v>
      </c>
      <c r="G11" s="612" t="s">
        <v>592</v>
      </c>
      <c r="H11" s="605" t="str">
        <f>IF(region_name="","",region_name)</f>
        <v>Курганская область</v>
      </c>
      <c r="I11" s="582" t="s">
        <v>499</v>
      </c>
      <c r="J11" s="616"/>
      <c r="K11" s="591"/>
      <c r="L11" s="591"/>
      <c r="M11" s="591"/>
      <c r="N11" s="591"/>
      <c r="O11" s="591"/>
      <c r="P11" s="591"/>
      <c r="Q11" s="591"/>
      <c r="R11" s="591"/>
      <c r="S11" s="591"/>
      <c r="T11" s="591"/>
    </row>
    <row r="12" spans="1:20" s="571" customFormat="1" ht="22.5">
      <c r="A12" s="1288"/>
      <c r="B12" s="1288"/>
      <c r="C12" s="128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88"/>
      <c r="B13" s="1288"/>
      <c r="C13" s="1288"/>
      <c r="D13" s="624">
        <v>1</v>
      </c>
      <c r="F13" s="617" t="str">
        <f>"4."&amp;mergeValue(A13) &amp;"."&amp;mergeValue(B13)&amp;"."&amp;mergeValue(C13)&amp;"."&amp;mergeValue(D13)</f>
        <v>4.1.1.1.1</v>
      </c>
      <c r="G13" s="634" t="s">
        <v>498</v>
      </c>
      <c r="H13" s="605"/>
      <c r="I13" s="1289" t="s">
        <v>591</v>
      </c>
      <c r="J13" s="616"/>
      <c r="K13" s="591"/>
      <c r="L13" s="591"/>
      <c r="M13" s="591"/>
      <c r="N13" s="591"/>
      <c r="O13" s="591"/>
      <c r="P13" s="591"/>
      <c r="Q13" s="591"/>
      <c r="R13" s="591"/>
      <c r="S13" s="591"/>
      <c r="T13" s="591"/>
    </row>
    <row r="14" spans="1:20" s="571" customFormat="1" ht="18.75">
      <c r="A14" s="1288"/>
      <c r="B14" s="1288"/>
      <c r="C14" s="1288"/>
      <c r="D14" s="624"/>
      <c r="F14" s="620"/>
      <c r="G14" s="551" t="s">
        <v>4</v>
      </c>
      <c r="H14" s="625"/>
      <c r="I14" s="1289"/>
      <c r="J14" s="616"/>
      <c r="K14" s="591"/>
      <c r="L14" s="591"/>
      <c r="M14" s="591"/>
      <c r="N14" s="591"/>
      <c r="O14" s="591"/>
      <c r="P14" s="591"/>
      <c r="Q14" s="591"/>
      <c r="R14" s="591"/>
      <c r="S14" s="591"/>
      <c r="T14" s="591"/>
    </row>
    <row r="15" spans="1:20" s="571" customFormat="1" ht="18.75">
      <c r="A15" s="1288"/>
      <c r="B15" s="1288"/>
      <c r="C15" s="624"/>
      <c r="D15" s="624"/>
      <c r="F15" s="635"/>
      <c r="G15" s="578" t="s">
        <v>403</v>
      </c>
      <c r="H15" s="636"/>
      <c r="I15" s="637"/>
      <c r="J15" s="616"/>
      <c r="K15" s="591"/>
      <c r="L15" s="591"/>
      <c r="M15" s="591"/>
      <c r="N15" s="591"/>
      <c r="O15" s="591"/>
      <c r="P15" s="591"/>
      <c r="Q15" s="591"/>
      <c r="R15" s="591"/>
      <c r="S15" s="591"/>
      <c r="T15" s="591"/>
    </row>
    <row r="16" spans="1:20" s="571" customFormat="1" ht="18.75">
      <c r="A16" s="128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83" t="s">
        <v>593</v>
      </c>
      <c r="H19" s="1283"/>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304" t="s">
        <v>657</v>
      </c>
      <c r="M5" s="1304"/>
      <c r="N5" s="1304"/>
      <c r="O5" s="1304"/>
      <c r="P5" s="1304"/>
      <c r="Q5" s="1304"/>
      <c r="R5" s="1304"/>
      <c r="S5" s="1304"/>
      <c r="T5" s="1304"/>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336" t="str">
        <f>IF(NameOrPr_ch="",IF(NameOrPr="","",NameOrPr),NameOrPr_ch)</f>
        <v>Департамент государственного регулирования цен и тарифов Курганской области</v>
      </c>
      <c r="P7" s="1337"/>
      <c r="Q7" s="1337"/>
      <c r="R7" s="1337"/>
      <c r="S7" s="1337"/>
      <c r="T7" s="1338"/>
      <c r="U7" s="670"/>
      <c r="X7" s="586"/>
      <c r="Y7" s="586"/>
      <c r="Z7" s="586"/>
      <c r="AA7" s="586"/>
      <c r="AB7" s="586"/>
      <c r="AC7" s="586"/>
      <c r="AD7" s="586"/>
      <c r="AE7" s="586"/>
      <c r="AF7" s="586"/>
      <c r="AG7" s="586"/>
      <c r="AH7" s="586"/>
    </row>
    <row r="8" spans="7:34" s="492" customFormat="1" ht="18.75">
      <c r="G8" s="491"/>
      <c r="H8" s="491"/>
      <c r="L8" s="500"/>
      <c r="M8" s="618" t="s">
        <v>596</v>
      </c>
      <c r="N8" s="667"/>
      <c r="O8" s="1336" t="str">
        <f>IF(datePr_ch="",IF(datePr="","",datePr),datePr_ch)</f>
        <v>07.12.2021</v>
      </c>
      <c r="P8" s="1337"/>
      <c r="Q8" s="1337"/>
      <c r="R8" s="1337"/>
      <c r="S8" s="1337"/>
      <c r="T8" s="1338"/>
      <c r="U8" s="668"/>
      <c r="X8" s="506"/>
      <c r="Y8" s="506"/>
      <c r="Z8" s="506"/>
      <c r="AA8" s="506"/>
      <c r="AB8" s="506"/>
      <c r="AC8" s="506"/>
      <c r="AD8" s="506"/>
      <c r="AE8" s="506"/>
      <c r="AF8" s="506"/>
      <c r="AG8" s="506"/>
      <c r="AH8" s="506"/>
    </row>
    <row r="9" spans="7:34" s="492" customFormat="1" ht="18.75">
      <c r="G9" s="491"/>
      <c r="H9" s="491"/>
      <c r="L9" s="553"/>
      <c r="M9" s="618" t="s">
        <v>595</v>
      </c>
      <c r="N9" s="667"/>
      <c r="O9" s="1336" t="str">
        <f>IF(numberPr_ch="",IF(numberPr="","",numberPr),numberPr_ch)</f>
        <v>51-10</v>
      </c>
      <c r="P9" s="1337"/>
      <c r="Q9" s="1337"/>
      <c r="R9" s="1337"/>
      <c r="S9" s="1337"/>
      <c r="T9" s="1338"/>
      <c r="U9" s="668"/>
      <c r="X9" s="506"/>
      <c r="Y9" s="506"/>
      <c r="Z9" s="506"/>
      <c r="AA9" s="506"/>
      <c r="AB9" s="506"/>
      <c r="AC9" s="506"/>
      <c r="AD9" s="506"/>
      <c r="AE9" s="506"/>
      <c r="AF9" s="506"/>
      <c r="AG9" s="506"/>
      <c r="AH9" s="506"/>
    </row>
    <row r="10" spans="7:34" s="492" customFormat="1" ht="18.75">
      <c r="G10" s="491"/>
      <c r="H10" s="491"/>
      <c r="L10" s="553"/>
      <c r="M10" s="618" t="s">
        <v>501</v>
      </c>
      <c r="N10" s="667"/>
      <c r="O10" s="1336" t="str">
        <f>IF(IstPub_ch="",IF(IstPub="","",IstPub),IstPub_ch)</f>
        <v>www.pravo.gov.ru</v>
      </c>
      <c r="P10" s="1337"/>
      <c r="Q10" s="1337"/>
      <c r="R10" s="1337"/>
      <c r="S10" s="1337"/>
      <c r="T10" s="1338"/>
      <c r="U10" s="668"/>
      <c r="X10" s="506"/>
      <c r="Y10" s="506"/>
      <c r="Z10" s="506"/>
      <c r="AA10" s="506"/>
      <c r="AB10" s="506"/>
      <c r="AC10" s="506"/>
      <c r="AD10" s="506"/>
      <c r="AE10" s="506"/>
      <c r="AF10" s="506"/>
      <c r="AG10" s="506"/>
      <c r="AH10" s="506"/>
    </row>
    <row r="11" spans="7:34" s="492" customFormat="1" ht="11.25" hidden="1">
      <c r="G11" s="491"/>
      <c r="H11" s="491"/>
      <c r="L11" s="1305"/>
      <c r="M11" s="1305"/>
      <c r="N11" s="489"/>
      <c r="O11" s="1340"/>
      <c r="P11" s="1340"/>
      <c r="Q11" s="1340"/>
      <c r="R11" s="1340"/>
      <c r="S11" s="1340"/>
      <c r="T11" s="1340"/>
      <c r="U11" s="504" t="s">
        <v>373</v>
      </c>
      <c r="X11" s="506"/>
      <c r="Y11" s="506"/>
      <c r="Z11" s="506"/>
      <c r="AA11" s="506"/>
      <c r="AB11" s="506"/>
      <c r="AC11" s="506"/>
      <c r="AD11" s="506"/>
      <c r="AE11" s="506"/>
      <c r="AF11" s="506"/>
      <c r="AG11" s="506"/>
      <c r="AH11" s="506"/>
    </row>
    <row r="12" spans="7:34">
      <c r="J12" s="482"/>
      <c r="K12" s="482"/>
      <c r="L12" s="478"/>
      <c r="M12" s="478"/>
      <c r="N12" s="478"/>
      <c r="O12" s="1335"/>
      <c r="P12" s="1335"/>
      <c r="Q12" s="1335"/>
      <c r="R12" s="1335"/>
      <c r="S12" s="1335"/>
      <c r="T12" s="1335"/>
      <c r="U12" s="1335"/>
    </row>
    <row r="13" spans="7:34">
      <c r="J13" s="482"/>
      <c r="K13" s="482"/>
      <c r="L13" s="1236" t="s">
        <v>454</v>
      </c>
      <c r="M13" s="1236"/>
      <c r="N13" s="1236"/>
      <c r="O13" s="1236"/>
      <c r="P13" s="1236"/>
      <c r="Q13" s="1236"/>
      <c r="R13" s="1236"/>
      <c r="S13" s="1236"/>
      <c r="T13" s="1236"/>
      <c r="U13" s="1236"/>
      <c r="V13" s="1236"/>
      <c r="W13" s="1236" t="s">
        <v>455</v>
      </c>
    </row>
    <row r="14" spans="7:34" ht="14.25" customHeight="1">
      <c r="J14" s="482"/>
      <c r="K14" s="482"/>
      <c r="L14" s="1317" t="s">
        <v>92</v>
      </c>
      <c r="M14" s="1317" t="s">
        <v>639</v>
      </c>
      <c r="N14" s="522"/>
      <c r="O14" s="1318" t="s">
        <v>641</v>
      </c>
      <c r="P14" s="1319"/>
      <c r="Q14" s="1319"/>
      <c r="R14" s="1319"/>
      <c r="S14" s="1319"/>
      <c r="T14" s="1320"/>
      <c r="U14" s="1301" t="s">
        <v>341</v>
      </c>
      <c r="V14" s="1314" t="s">
        <v>275</v>
      </c>
      <c r="W14" s="1236"/>
    </row>
    <row r="15" spans="7:34" s="524" customFormat="1" ht="14.25" customHeight="1">
      <c r="G15" s="532"/>
      <c r="H15" s="532"/>
      <c r="I15" s="532"/>
      <c r="J15" s="530"/>
      <c r="K15" s="530"/>
      <c r="L15" s="1317"/>
      <c r="M15" s="1317"/>
      <c r="N15" s="522"/>
      <c r="O15" s="1323" t="s">
        <v>605</v>
      </c>
      <c r="P15" s="1321" t="s">
        <v>271</v>
      </c>
      <c r="Q15" s="1322"/>
      <c r="R15" s="1299" t="s">
        <v>654</v>
      </c>
      <c r="S15" s="1299"/>
      <c r="T15" s="1300"/>
      <c r="U15" s="1302"/>
      <c r="V15" s="1315"/>
      <c r="W15" s="1236"/>
      <c r="X15" s="586"/>
      <c r="Y15" s="586"/>
      <c r="Z15" s="586"/>
      <c r="AA15" s="586"/>
      <c r="AB15" s="586"/>
      <c r="AC15" s="586"/>
      <c r="AD15" s="586"/>
      <c r="AE15" s="586"/>
      <c r="AF15" s="586"/>
      <c r="AG15" s="586"/>
      <c r="AH15" s="586"/>
    </row>
    <row r="16" spans="7:34" ht="33.75">
      <c r="J16" s="482"/>
      <c r="K16" s="482"/>
      <c r="L16" s="1317"/>
      <c r="M16" s="1317"/>
      <c r="N16" s="521"/>
      <c r="O16" s="1324"/>
      <c r="P16" s="536" t="s">
        <v>765</v>
      </c>
      <c r="Q16" s="536" t="s">
        <v>766</v>
      </c>
      <c r="R16" s="537" t="s">
        <v>274</v>
      </c>
      <c r="S16" s="1312" t="s">
        <v>273</v>
      </c>
      <c r="T16" s="1313"/>
      <c r="U16" s="1303"/>
      <c r="V16" s="1316"/>
      <c r="W16" s="1236"/>
    </row>
    <row r="17" spans="1:34">
      <c r="J17" s="482"/>
      <c r="K17" s="490">
        <v>1</v>
      </c>
      <c r="L17" s="479" t="s">
        <v>93</v>
      </c>
      <c r="M17" s="479" t="s">
        <v>49</v>
      </c>
      <c r="N17" s="497" t="s">
        <v>49</v>
      </c>
      <c r="O17" s="488">
        <f ca="1">OFFSET(O17,0,-1)+1</f>
        <v>3</v>
      </c>
      <c r="P17" s="488">
        <f ca="1">OFFSET(P17,0,-1)+1</f>
        <v>4</v>
      </c>
      <c r="Q17" s="488">
        <f ca="1">OFFSET(Q17,0,-1)+1</f>
        <v>5</v>
      </c>
      <c r="R17" s="488">
        <f ca="1">OFFSET(R17,0,-1)+1</f>
        <v>6</v>
      </c>
      <c r="S17" s="1306">
        <f ca="1">OFFSET(S17,0,-1)+1</f>
        <v>7</v>
      </c>
      <c r="T17" s="1306"/>
      <c r="U17" s="488">
        <f ca="1">OFFSET(U17,0,-2)+1</f>
        <v>8</v>
      </c>
      <c r="V17" s="496">
        <f ca="1">OFFSET(V17,0,-1)</f>
        <v>8</v>
      </c>
      <c r="W17" s="488">
        <f ca="1">OFFSET(W17,0,-1)+1</f>
        <v>9</v>
      </c>
    </row>
    <row r="18" spans="1:34" ht="22.5">
      <c r="A18" s="1290">
        <v>1</v>
      </c>
      <c r="B18" s="941"/>
      <c r="C18" s="941"/>
      <c r="D18" s="941"/>
      <c r="E18" s="942"/>
      <c r="F18" s="943"/>
      <c r="G18" s="943"/>
      <c r="H18" s="943"/>
      <c r="I18" s="944"/>
      <c r="J18" s="939"/>
      <c r="K18" s="946"/>
      <c r="L18" s="594">
        <f>mergeValue(A18)</f>
        <v>1</v>
      </c>
      <c r="M18" s="642" t="s">
        <v>20</v>
      </c>
      <c r="N18" s="581"/>
      <c r="O18" s="1331"/>
      <c r="P18" s="1331"/>
      <c r="Q18" s="1331"/>
      <c r="R18" s="1331"/>
      <c r="S18" s="1331"/>
      <c r="T18" s="1331"/>
      <c r="U18" s="1331"/>
      <c r="V18" s="1331"/>
      <c r="W18" s="631" t="s">
        <v>658</v>
      </c>
    </row>
    <row r="19" spans="1:34" ht="22.5">
      <c r="A19" s="1290"/>
      <c r="B19" s="1290">
        <v>1</v>
      </c>
      <c r="C19" s="941"/>
      <c r="D19" s="941"/>
      <c r="E19" s="943"/>
      <c r="F19" s="943"/>
      <c r="G19" s="943"/>
      <c r="H19" s="943"/>
      <c r="I19" s="938"/>
      <c r="J19" s="937"/>
      <c r="K19" s="940"/>
      <c r="L19" s="594" t="str">
        <f>mergeValue(A19) &amp;"."&amp; mergeValue(B19)</f>
        <v>1.1</v>
      </c>
      <c r="M19" s="547" t="s">
        <v>16</v>
      </c>
      <c r="N19" s="581"/>
      <c r="O19" s="1331"/>
      <c r="P19" s="1331"/>
      <c r="Q19" s="1331"/>
      <c r="R19" s="1331"/>
      <c r="S19" s="1331"/>
      <c r="T19" s="1331"/>
      <c r="U19" s="1331"/>
      <c r="V19" s="1331"/>
      <c r="W19" s="631" t="s">
        <v>477</v>
      </c>
    </row>
    <row r="20" spans="1:34" ht="22.5">
      <c r="A20" s="1290"/>
      <c r="B20" s="1290"/>
      <c r="C20" s="1290">
        <v>1</v>
      </c>
      <c r="D20" s="941"/>
      <c r="E20" s="943"/>
      <c r="F20" s="943"/>
      <c r="G20" s="943"/>
      <c r="H20" s="943"/>
      <c r="I20" s="945"/>
      <c r="J20" s="937"/>
      <c r="K20" s="940"/>
      <c r="L20" s="594" t="str">
        <f>mergeValue(A20) &amp;"."&amp; mergeValue(B20)&amp;"."&amp; mergeValue(C20)</f>
        <v>1.1.1</v>
      </c>
      <c r="M20" s="548" t="s">
        <v>7</v>
      </c>
      <c r="N20" s="581"/>
      <c r="O20" s="1331"/>
      <c r="P20" s="1331"/>
      <c r="Q20" s="1331"/>
      <c r="R20" s="1331"/>
      <c r="S20" s="1331"/>
      <c r="T20" s="1331"/>
      <c r="U20" s="1331"/>
      <c r="V20" s="1331"/>
      <c r="W20" s="631" t="s">
        <v>633</v>
      </c>
    </row>
    <row r="21" spans="1:34" ht="22.5">
      <c r="A21" s="1290"/>
      <c r="B21" s="1290"/>
      <c r="C21" s="1290"/>
      <c r="D21" s="1290">
        <v>1</v>
      </c>
      <c r="E21" s="943"/>
      <c r="F21" s="943"/>
      <c r="G21" s="943"/>
      <c r="H21" s="943"/>
      <c r="I21" s="945"/>
      <c r="J21" s="937"/>
      <c r="K21" s="940"/>
      <c r="L21" s="594" t="str">
        <f>mergeValue(A21) &amp;"."&amp; mergeValue(B21)&amp;"."&amp; mergeValue(C21)&amp;"."&amp; mergeValue(D21)</f>
        <v>1.1.1.1</v>
      </c>
      <c r="M21" s="549" t="s">
        <v>22</v>
      </c>
      <c r="N21" s="581"/>
      <c r="O21" s="1331"/>
      <c r="P21" s="1331"/>
      <c r="Q21" s="1331"/>
      <c r="R21" s="1331"/>
      <c r="S21" s="1331"/>
      <c r="T21" s="1331"/>
      <c r="U21" s="1331"/>
      <c r="V21" s="1331"/>
      <c r="W21" s="631" t="s">
        <v>634</v>
      </c>
    </row>
    <row r="22" spans="1:34" ht="11.25" hidden="1" customHeight="1">
      <c r="A22" s="1290"/>
      <c r="B22" s="1290"/>
      <c r="C22" s="1290"/>
      <c r="D22" s="1290"/>
      <c r="E22" s="1290">
        <v>1</v>
      </c>
      <c r="F22" s="943"/>
      <c r="G22" s="943"/>
      <c r="H22" s="941">
        <v>1</v>
      </c>
      <c r="I22" s="1290">
        <v>1</v>
      </c>
      <c r="J22" s="943"/>
      <c r="K22" s="948"/>
      <c r="L22" s="594"/>
      <c r="M22" s="555"/>
      <c r="N22" s="582"/>
      <c r="O22" s="632"/>
      <c r="P22" s="632"/>
      <c r="Q22" s="632"/>
      <c r="R22" s="632"/>
      <c r="S22" s="632"/>
      <c r="T22" s="632"/>
      <c r="U22" s="632"/>
      <c r="V22" s="509"/>
      <c r="W22" s="560"/>
    </row>
    <row r="23" spans="1:34" ht="90">
      <c r="A23" s="1290"/>
      <c r="B23" s="1290"/>
      <c r="C23" s="1290"/>
      <c r="D23" s="1290"/>
      <c r="E23" s="1290"/>
      <c r="F23" s="1290">
        <v>1</v>
      </c>
      <c r="G23" s="941"/>
      <c r="H23" s="941"/>
      <c r="I23" s="1290"/>
      <c r="J23" s="1290">
        <v>1</v>
      </c>
      <c r="K23" s="949"/>
      <c r="L23" s="594" t="str">
        <f>mergeValue(A23) &amp;"."&amp; mergeValue(B23)&amp;"."&amp; mergeValue(C23)&amp;"."&amp; mergeValue(D23)&amp;"."&amp;  mergeValue(F23)</f>
        <v>1.1.1.1.1</v>
      </c>
      <c r="M23" s="556" t="s">
        <v>10</v>
      </c>
      <c r="N23" s="582"/>
      <c r="O23" s="1292"/>
      <c r="P23" s="1292"/>
      <c r="Q23" s="1292"/>
      <c r="R23" s="1292"/>
      <c r="S23" s="1292"/>
      <c r="T23" s="1292"/>
      <c r="U23" s="1292"/>
      <c r="V23" s="1292"/>
      <c r="W23" s="631" t="s">
        <v>635</v>
      </c>
      <c r="Y23" s="505" t="str">
        <f>strCheckUnique(Z23:Z26)</f>
        <v/>
      </c>
      <c r="AA23" s="505"/>
    </row>
    <row r="24" spans="1:34" ht="189" customHeight="1">
      <c r="A24" s="1290"/>
      <c r="B24" s="1290"/>
      <c r="C24" s="1290"/>
      <c r="D24" s="1290"/>
      <c r="E24" s="1290"/>
      <c r="F24" s="1290"/>
      <c r="G24" s="941">
        <v>1</v>
      </c>
      <c r="H24" s="941"/>
      <c r="I24" s="1290"/>
      <c r="J24" s="1290"/>
      <c r="K24" s="949">
        <v>1</v>
      </c>
      <c r="L24" s="594" t="str">
        <f>mergeValue(A24) &amp;"."&amp; mergeValue(B24)&amp;"."&amp; mergeValue(C24)&amp;"."&amp; mergeValue(D24)&amp;"."&amp; mergeValue(F24)&amp;"."&amp; mergeValue(G24)</f>
        <v>1.1.1.1.1.1</v>
      </c>
      <c r="M24" s="1070"/>
      <c r="N24" s="587"/>
      <c r="O24" s="563"/>
      <c r="P24" s="563"/>
      <c r="Q24" s="1094"/>
      <c r="R24" s="1332"/>
      <c r="S24" s="1297" t="s">
        <v>84</v>
      </c>
      <c r="T24" s="1332"/>
      <c r="U24" s="1297" t="s">
        <v>85</v>
      </c>
      <c r="V24" s="579"/>
      <c r="W24" s="1307" t="s">
        <v>659</v>
      </c>
      <c r="X24" s="501" t="str">
        <f>strCheckDate(O25:V25)</f>
        <v/>
      </c>
      <c r="Y24" s="505"/>
      <c r="Z24" s="505" t="str">
        <f>IF(M24="","",M24 )</f>
        <v/>
      </c>
      <c r="AA24" s="505"/>
      <c r="AB24" s="505"/>
      <c r="AC24" s="505"/>
    </row>
    <row r="25" spans="1:34" ht="11.25" hidden="1">
      <c r="A25" s="1290"/>
      <c r="B25" s="1290"/>
      <c r="C25" s="1290"/>
      <c r="D25" s="1290"/>
      <c r="E25" s="1290"/>
      <c r="F25" s="1290"/>
      <c r="G25" s="941"/>
      <c r="H25" s="941"/>
      <c r="I25" s="1290"/>
      <c r="J25" s="1290"/>
      <c r="K25" s="949"/>
      <c r="L25" s="601"/>
      <c r="M25" s="647"/>
      <c r="N25" s="587"/>
      <c r="O25" s="563"/>
      <c r="P25" s="563"/>
      <c r="Q25" s="585" t="str">
        <f>R24 &amp; "-" &amp; T24</f>
        <v>-</v>
      </c>
      <c r="R25" s="1296"/>
      <c r="S25" s="1297"/>
      <c r="T25" s="1296"/>
      <c r="U25" s="1297"/>
      <c r="V25" s="579"/>
      <c r="W25" s="1308"/>
    </row>
    <row r="26" spans="1:34" s="476" customFormat="1" ht="15" customHeight="1">
      <c r="A26" s="1290"/>
      <c r="B26" s="1290"/>
      <c r="C26" s="1290"/>
      <c r="D26" s="1290"/>
      <c r="E26" s="1290"/>
      <c r="F26" s="1290"/>
      <c r="G26" s="943"/>
      <c r="H26" s="941"/>
      <c r="I26" s="1290"/>
      <c r="J26" s="1290"/>
      <c r="K26" s="948"/>
      <c r="L26" s="539"/>
      <c r="M26" s="557" t="s">
        <v>25</v>
      </c>
      <c r="N26" s="552"/>
      <c r="O26" s="546"/>
      <c r="P26" s="546"/>
      <c r="Q26" s="546"/>
      <c r="R26" s="574"/>
      <c r="S26" s="565"/>
      <c r="T26" s="564"/>
      <c r="U26" s="552"/>
      <c r="V26" s="561"/>
      <c r="W26" s="1309"/>
      <c r="X26" s="502"/>
      <c r="Y26" s="502"/>
      <c r="Z26" s="502"/>
      <c r="AA26" s="502"/>
      <c r="AB26" s="502"/>
      <c r="AC26" s="502"/>
      <c r="AD26" s="502"/>
      <c r="AE26" s="502"/>
      <c r="AF26" s="502"/>
      <c r="AG26" s="502"/>
      <c r="AH26" s="502"/>
    </row>
    <row r="27" spans="1:34" s="476" customFormat="1" ht="15" customHeight="1">
      <c r="A27" s="1290"/>
      <c r="B27" s="1290"/>
      <c r="C27" s="1290"/>
      <c r="D27" s="1290"/>
      <c r="E27" s="1290"/>
      <c r="F27" s="943"/>
      <c r="G27" s="943"/>
      <c r="H27" s="941"/>
      <c r="I27" s="1290"/>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90"/>
      <c r="B28" s="1290"/>
      <c r="C28" s="1290"/>
      <c r="D28" s="1290"/>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90"/>
      <c r="B29" s="1290"/>
      <c r="C29" s="1290"/>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90"/>
      <c r="B30" s="1290"/>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90"/>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83" t="s">
        <v>660</v>
      </c>
      <c r="N34" s="1283"/>
      <c r="O34" s="1283"/>
      <c r="P34" s="1283"/>
      <c r="Q34" s="1283"/>
      <c r="R34" s="1283"/>
      <c r="S34" s="1283"/>
      <c r="T34" s="1283"/>
      <c r="U34" s="1283"/>
      <c r="V34" s="1283"/>
      <c r="W34" s="1283"/>
    </row>
  </sheetData>
  <sheetProtection algorithmName="SHA-512" hashValue="RG6Bjx0u6hgRMTbMinDUirEv+abWSG+vlGRuNbCMc7bjQsOvgLT+gXUf3wJ/XwbMOFLcKVGVLXka5DMbCxKaig==" saltValue="wRNby5uuFjiyklqGKz1AgA==" spinCount="100000"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84" t="s">
        <v>491</v>
      </c>
      <c r="G2" s="1285"/>
      <c r="H2" s="1286"/>
      <c r="I2" s="641"/>
    </row>
    <row r="3" spans="1:20" ht="3" customHeight="1"/>
    <row r="4" spans="1:20" s="571" customFormat="1" ht="11.25">
      <c r="A4" s="591"/>
      <c r="B4" s="591"/>
      <c r="C4" s="591"/>
      <c r="D4" s="591"/>
      <c r="F4" s="1236" t="s">
        <v>454</v>
      </c>
      <c r="G4" s="1236"/>
      <c r="H4" s="1236"/>
      <c r="I4" s="128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8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13.12.2021</v>
      </c>
      <c r="I7" s="582" t="s">
        <v>493</v>
      </c>
      <c r="J7" s="616"/>
      <c r="K7" s="591"/>
      <c r="L7" s="591"/>
      <c r="M7" s="591"/>
      <c r="N7" s="591"/>
      <c r="O7" s="591"/>
      <c r="P7" s="591"/>
      <c r="Q7" s="591"/>
      <c r="R7" s="591"/>
      <c r="S7" s="591"/>
      <c r="T7" s="591"/>
    </row>
    <row r="8" spans="1:20" s="571" customFormat="1" ht="45">
      <c r="A8" s="1288">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88"/>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8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88"/>
      <c r="B11" s="1288">
        <v>1</v>
      </c>
      <c r="C11" s="624"/>
      <c r="D11" s="624"/>
      <c r="F11" s="617" t="str">
        <f>"4."&amp;mergeValue(A11) &amp;"."&amp;mergeValue(B11)</f>
        <v>4.1.1</v>
      </c>
      <c r="G11" s="612" t="s">
        <v>592</v>
      </c>
      <c r="H11" s="605" t="str">
        <f>IF(region_name="","",region_name)</f>
        <v>Курганская область</v>
      </c>
      <c r="I11" s="582" t="s">
        <v>499</v>
      </c>
      <c r="J11" s="616"/>
      <c r="K11" s="591"/>
      <c r="L11" s="591"/>
      <c r="M11" s="591"/>
      <c r="N11" s="591"/>
      <c r="O11" s="591"/>
      <c r="P11" s="591"/>
      <c r="Q11" s="591"/>
      <c r="R11" s="591"/>
      <c r="S11" s="591"/>
      <c r="T11" s="591"/>
    </row>
    <row r="12" spans="1:20" s="571" customFormat="1" ht="22.5">
      <c r="A12" s="1288"/>
      <c r="B12" s="1288"/>
      <c r="C12" s="128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88"/>
      <c r="B13" s="1288"/>
      <c r="C13" s="1288"/>
      <c r="D13" s="624">
        <v>1</v>
      </c>
      <c r="F13" s="617" t="str">
        <f>"4."&amp;mergeValue(A13) &amp;"."&amp;mergeValue(B13)&amp;"."&amp;mergeValue(C13)&amp;"."&amp;mergeValue(D13)</f>
        <v>4.1.1.1.1</v>
      </c>
      <c r="G13" s="634" t="s">
        <v>498</v>
      </c>
      <c r="H13" s="605"/>
      <c r="I13" s="1289" t="s">
        <v>591</v>
      </c>
      <c r="J13" s="616"/>
      <c r="K13" s="591"/>
      <c r="L13" s="591"/>
      <c r="M13" s="591"/>
      <c r="N13" s="591"/>
      <c r="O13" s="591"/>
      <c r="P13" s="591"/>
      <c r="Q13" s="591"/>
      <c r="R13" s="591"/>
      <c r="S13" s="591"/>
      <c r="T13" s="591"/>
    </row>
    <row r="14" spans="1:20" s="571" customFormat="1" ht="18.75">
      <c r="A14" s="1288"/>
      <c r="B14" s="1288"/>
      <c r="C14" s="1288"/>
      <c r="D14" s="624"/>
      <c r="F14" s="620"/>
      <c r="G14" s="551" t="s">
        <v>4</v>
      </c>
      <c r="H14" s="625"/>
      <c r="I14" s="1289"/>
      <c r="J14" s="616"/>
      <c r="K14" s="591"/>
      <c r="L14" s="591"/>
      <c r="M14" s="591"/>
      <c r="N14" s="591"/>
      <c r="O14" s="591"/>
      <c r="P14" s="591"/>
      <c r="Q14" s="591"/>
      <c r="R14" s="591"/>
      <c r="S14" s="591"/>
      <c r="T14" s="591"/>
    </row>
    <row r="15" spans="1:20" s="571" customFormat="1" ht="18.75">
      <c r="A15" s="1288"/>
      <c r="B15" s="1288"/>
      <c r="C15" s="624"/>
      <c r="D15" s="624"/>
      <c r="F15" s="635"/>
      <c r="G15" s="578" t="s">
        <v>403</v>
      </c>
      <c r="H15" s="636"/>
      <c r="I15" s="637"/>
      <c r="J15" s="616"/>
      <c r="K15" s="591"/>
      <c r="L15" s="591"/>
      <c r="M15" s="591"/>
      <c r="N15" s="591"/>
      <c r="O15" s="591"/>
      <c r="P15" s="591"/>
      <c r="Q15" s="591"/>
      <c r="R15" s="591"/>
      <c r="S15" s="591"/>
      <c r="T15" s="591"/>
    </row>
    <row r="16" spans="1:20" s="571" customFormat="1" ht="18.75">
      <c r="A16" s="128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83" t="s">
        <v>593</v>
      </c>
      <c r="H19" s="1283"/>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304" t="s">
        <v>657</v>
      </c>
      <c r="M5" s="1304"/>
      <c r="N5" s="1304"/>
      <c r="O5" s="1304"/>
      <c r="P5" s="1304"/>
      <c r="Q5" s="1304"/>
      <c r="R5" s="1304"/>
      <c r="S5" s="1304"/>
      <c r="T5" s="1304"/>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336" t="str">
        <f>IF(NameOrPr_ch="",IF(NameOrPr="","",NameOrPr),NameOrPr_ch)</f>
        <v>Департамент государственного регулирования цен и тарифов Курганской области</v>
      </c>
      <c r="P7" s="1337"/>
      <c r="Q7" s="1337"/>
      <c r="R7" s="1337"/>
      <c r="S7" s="1337"/>
      <c r="T7" s="133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336" t="str">
        <f>IF(datePr_ch="",IF(datePr="","",datePr),datePr_ch)</f>
        <v>07.12.2021</v>
      </c>
      <c r="P8" s="1337"/>
      <c r="Q8" s="1337"/>
      <c r="R8" s="1337"/>
      <c r="S8" s="1337"/>
      <c r="T8" s="133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336" t="str">
        <f>IF(numberPr_ch="",IF(numberPr="","",numberPr),numberPr_ch)</f>
        <v>51-10</v>
      </c>
      <c r="P9" s="1337"/>
      <c r="Q9" s="1337"/>
      <c r="R9" s="1337"/>
      <c r="S9" s="1337"/>
      <c r="T9" s="133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336" t="str">
        <f>IF(IstPub_ch="",IF(IstPub="","",IstPub),IstPub_ch)</f>
        <v>www.pravo.gov.ru</v>
      </c>
      <c r="P10" s="1337"/>
      <c r="Q10" s="1337"/>
      <c r="R10" s="1337"/>
      <c r="S10" s="1337"/>
      <c r="T10" s="133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335"/>
      <c r="P12" s="1335"/>
      <c r="Q12" s="1335"/>
      <c r="R12" s="1335"/>
      <c r="S12" s="1335"/>
      <c r="T12" s="1335"/>
      <c r="U12" s="1335"/>
    </row>
    <row r="13" spans="1:34">
      <c r="J13" s="482"/>
      <c r="K13" s="482"/>
      <c r="L13" s="1236" t="s">
        <v>454</v>
      </c>
      <c r="M13" s="1236"/>
      <c r="N13" s="1236"/>
      <c r="O13" s="1236"/>
      <c r="P13" s="1236"/>
      <c r="Q13" s="1236"/>
      <c r="R13" s="1236"/>
      <c r="S13" s="1236"/>
      <c r="T13" s="1236"/>
      <c r="U13" s="1236"/>
      <c r="V13" s="1236"/>
      <c r="W13" s="1236" t="s">
        <v>455</v>
      </c>
    </row>
    <row r="14" spans="1:34" ht="14.25" customHeight="1">
      <c r="J14" s="482"/>
      <c r="K14" s="482"/>
      <c r="L14" s="1317" t="s">
        <v>92</v>
      </c>
      <c r="M14" s="1317" t="s">
        <v>639</v>
      </c>
      <c r="N14" s="522"/>
      <c r="O14" s="1318" t="s">
        <v>641</v>
      </c>
      <c r="P14" s="1319"/>
      <c r="Q14" s="1319"/>
      <c r="R14" s="1319"/>
      <c r="S14" s="1319"/>
      <c r="T14" s="1320"/>
      <c r="U14" s="1301" t="s">
        <v>341</v>
      </c>
      <c r="V14" s="1314" t="s">
        <v>275</v>
      </c>
      <c r="W14" s="1236"/>
    </row>
    <row r="15" spans="1:34" s="524" customFormat="1" ht="14.25" customHeight="1">
      <c r="A15" s="586"/>
      <c r="B15" s="586"/>
      <c r="C15" s="586"/>
      <c r="D15" s="586"/>
      <c r="E15" s="586"/>
      <c r="F15" s="586"/>
      <c r="G15" s="592"/>
      <c r="H15" s="592"/>
      <c r="I15" s="532"/>
      <c r="J15" s="530"/>
      <c r="K15" s="530"/>
      <c r="L15" s="1317"/>
      <c r="M15" s="1317"/>
      <c r="N15" s="522"/>
      <c r="O15" s="1323" t="s">
        <v>772</v>
      </c>
      <c r="P15" s="1321" t="s">
        <v>271</v>
      </c>
      <c r="Q15" s="1322"/>
      <c r="R15" s="1299" t="s">
        <v>654</v>
      </c>
      <c r="S15" s="1299"/>
      <c r="T15" s="1300"/>
      <c r="U15" s="1302"/>
      <c r="V15" s="1315"/>
      <c r="W15" s="1236"/>
      <c r="X15" s="586"/>
      <c r="Y15" s="586"/>
      <c r="Z15" s="586"/>
      <c r="AA15" s="586"/>
      <c r="AB15" s="586"/>
      <c r="AC15" s="586"/>
      <c r="AD15" s="586"/>
      <c r="AE15" s="586"/>
      <c r="AF15" s="586"/>
      <c r="AG15" s="586"/>
      <c r="AH15" s="586"/>
    </row>
    <row r="16" spans="1:34" ht="33.75">
      <c r="J16" s="482"/>
      <c r="K16" s="482"/>
      <c r="L16" s="1317"/>
      <c r="M16" s="1317"/>
      <c r="N16" s="521"/>
      <c r="O16" s="1324"/>
      <c r="P16" s="536" t="s">
        <v>765</v>
      </c>
      <c r="Q16" s="536" t="s">
        <v>766</v>
      </c>
      <c r="R16" s="537" t="s">
        <v>274</v>
      </c>
      <c r="S16" s="1312" t="s">
        <v>273</v>
      </c>
      <c r="T16" s="1313"/>
      <c r="U16" s="1303"/>
      <c r="V16" s="1316"/>
      <c r="W16" s="1236"/>
    </row>
    <row r="17" spans="1:35">
      <c r="J17" s="482"/>
      <c r="K17" s="490">
        <v>1</v>
      </c>
      <c r="L17" s="526" t="s">
        <v>93</v>
      </c>
      <c r="M17" s="526" t="s">
        <v>49</v>
      </c>
      <c r="N17" s="497" t="s">
        <v>49</v>
      </c>
      <c r="O17" s="488">
        <f ca="1">OFFSET(O17,0,-1)+1</f>
        <v>3</v>
      </c>
      <c r="P17" s="488">
        <f ca="1">OFFSET(P17,0,-1)+1</f>
        <v>4</v>
      </c>
      <c r="Q17" s="488">
        <f ca="1">OFFSET(Q17,0,-1)+1</f>
        <v>5</v>
      </c>
      <c r="R17" s="488">
        <f ca="1">OFFSET(R17,0,-1)+1</f>
        <v>6</v>
      </c>
      <c r="S17" s="1306">
        <f ca="1">OFFSET(S17,0,-1)+1</f>
        <v>7</v>
      </c>
      <c r="T17" s="1306"/>
      <c r="U17" s="488">
        <f ca="1">OFFSET(U17,0,-2)+1</f>
        <v>8</v>
      </c>
      <c r="V17" s="652">
        <f ca="1">OFFSET(V17,0,-1)</f>
        <v>8</v>
      </c>
      <c r="W17" s="488">
        <f ca="1">OFFSET(W17,0,-1)+1</f>
        <v>9</v>
      </c>
    </row>
    <row r="18" spans="1:35" ht="22.5">
      <c r="A18" s="1290">
        <v>1</v>
      </c>
      <c r="B18" s="959"/>
      <c r="C18" s="959"/>
      <c r="D18" s="959"/>
      <c r="E18" s="960"/>
      <c r="F18" s="961"/>
      <c r="G18" s="961"/>
      <c r="H18" s="961"/>
      <c r="I18" s="962"/>
      <c r="J18" s="957"/>
      <c r="K18" s="964"/>
      <c r="L18" s="594">
        <f>mergeValue(A18)</f>
        <v>1</v>
      </c>
      <c r="M18" s="642" t="s">
        <v>20</v>
      </c>
      <c r="N18" s="581"/>
      <c r="O18" s="1331"/>
      <c r="P18" s="1331"/>
      <c r="Q18" s="1331"/>
      <c r="R18" s="1331"/>
      <c r="S18" s="1331"/>
      <c r="T18" s="1331"/>
      <c r="U18" s="1331"/>
      <c r="V18" s="1331"/>
      <c r="W18" s="631" t="s">
        <v>658</v>
      </c>
    </row>
    <row r="19" spans="1:35" ht="22.5">
      <c r="A19" s="1290"/>
      <c r="B19" s="1290">
        <v>1</v>
      </c>
      <c r="C19" s="959"/>
      <c r="D19" s="959"/>
      <c r="E19" s="961"/>
      <c r="F19" s="961"/>
      <c r="G19" s="961"/>
      <c r="H19" s="961"/>
      <c r="I19" s="956"/>
      <c r="J19" s="955"/>
      <c r="K19" s="958"/>
      <c r="L19" s="594" t="str">
        <f>mergeValue(A19) &amp;"."&amp; mergeValue(B19)</f>
        <v>1.1</v>
      </c>
      <c r="M19" s="547" t="s">
        <v>16</v>
      </c>
      <c r="N19" s="581"/>
      <c r="O19" s="1331"/>
      <c r="P19" s="1331"/>
      <c r="Q19" s="1331"/>
      <c r="R19" s="1331"/>
      <c r="S19" s="1331"/>
      <c r="T19" s="1331"/>
      <c r="U19" s="1331"/>
      <c r="V19" s="1331"/>
      <c r="W19" s="631" t="s">
        <v>477</v>
      </c>
    </row>
    <row r="20" spans="1:35" ht="22.5">
      <c r="A20" s="1290"/>
      <c r="B20" s="1290"/>
      <c r="C20" s="1290">
        <v>1</v>
      </c>
      <c r="D20" s="959"/>
      <c r="E20" s="961"/>
      <c r="F20" s="961"/>
      <c r="G20" s="961"/>
      <c r="H20" s="961"/>
      <c r="I20" s="963"/>
      <c r="J20" s="955"/>
      <c r="K20" s="958"/>
      <c r="L20" s="594" t="str">
        <f>mergeValue(A20) &amp;"."&amp; mergeValue(B20)&amp;"."&amp; mergeValue(C20)</f>
        <v>1.1.1</v>
      </c>
      <c r="M20" s="548" t="s">
        <v>7</v>
      </c>
      <c r="N20" s="581"/>
      <c r="O20" s="1331"/>
      <c r="P20" s="1331"/>
      <c r="Q20" s="1331"/>
      <c r="R20" s="1331"/>
      <c r="S20" s="1331"/>
      <c r="T20" s="1331"/>
      <c r="U20" s="1331"/>
      <c r="V20" s="1331"/>
      <c r="W20" s="631" t="s">
        <v>633</v>
      </c>
    </row>
    <row r="21" spans="1:35" ht="22.5">
      <c r="A21" s="1290"/>
      <c r="B21" s="1290"/>
      <c r="C21" s="1290"/>
      <c r="D21" s="1290">
        <v>1</v>
      </c>
      <c r="E21" s="961"/>
      <c r="F21" s="961"/>
      <c r="G21" s="961"/>
      <c r="H21" s="961"/>
      <c r="I21" s="963"/>
      <c r="J21" s="955"/>
      <c r="K21" s="958"/>
      <c r="L21" s="594" t="str">
        <f>mergeValue(A21) &amp;"."&amp; mergeValue(B21)&amp;"."&amp; mergeValue(C21)&amp;"."&amp; mergeValue(D21)</f>
        <v>1.1.1.1</v>
      </c>
      <c r="M21" s="549" t="s">
        <v>22</v>
      </c>
      <c r="N21" s="581"/>
      <c r="O21" s="1331"/>
      <c r="P21" s="1331"/>
      <c r="Q21" s="1331"/>
      <c r="R21" s="1331"/>
      <c r="S21" s="1331"/>
      <c r="T21" s="1331"/>
      <c r="U21" s="1331"/>
      <c r="V21" s="1331"/>
      <c r="W21" s="631" t="s">
        <v>634</v>
      </c>
    </row>
    <row r="22" spans="1:35" ht="11.25" hidden="1" customHeight="1">
      <c r="A22" s="1290"/>
      <c r="B22" s="1290"/>
      <c r="C22" s="1290"/>
      <c r="D22" s="1290"/>
      <c r="E22" s="1290">
        <v>1</v>
      </c>
      <c r="F22" s="961"/>
      <c r="G22" s="961"/>
      <c r="H22" s="959">
        <v>1</v>
      </c>
      <c r="I22" s="1290">
        <v>1</v>
      </c>
      <c r="J22" s="961"/>
      <c r="K22" s="966"/>
      <c r="L22" s="594"/>
      <c r="M22" s="555"/>
      <c r="N22" s="582"/>
      <c r="O22" s="632"/>
      <c r="P22" s="632"/>
      <c r="Q22" s="632"/>
      <c r="R22" s="632"/>
      <c r="S22" s="632"/>
      <c r="T22" s="632"/>
      <c r="U22" s="632"/>
      <c r="V22" s="509"/>
      <c r="W22" s="560"/>
    </row>
    <row r="23" spans="1:35" ht="90">
      <c r="A23" s="1290"/>
      <c r="B23" s="1290"/>
      <c r="C23" s="1290"/>
      <c r="D23" s="1290"/>
      <c r="E23" s="1290"/>
      <c r="F23" s="1290">
        <v>1</v>
      </c>
      <c r="G23" s="959"/>
      <c r="H23" s="959"/>
      <c r="I23" s="1290"/>
      <c r="J23" s="1290">
        <v>1</v>
      </c>
      <c r="K23" s="967"/>
      <c r="L23" s="594" t="str">
        <f>mergeValue(A23) &amp;"."&amp; mergeValue(B23)&amp;"."&amp; mergeValue(C23)&amp;"."&amp; mergeValue(D23)&amp;"."&amp;  mergeValue(F23)</f>
        <v>1.1.1.1.1</v>
      </c>
      <c r="M23" s="556" t="s">
        <v>10</v>
      </c>
      <c r="N23" s="582"/>
      <c r="O23" s="1292"/>
      <c r="P23" s="1292"/>
      <c r="Q23" s="1292"/>
      <c r="R23" s="1292"/>
      <c r="S23" s="1292"/>
      <c r="T23" s="1292"/>
      <c r="U23" s="1292"/>
      <c r="V23" s="1292"/>
      <c r="W23" s="631" t="s">
        <v>635</v>
      </c>
      <c r="Y23" s="505" t="str">
        <f>strCheckUnique(Z23:Z26)</f>
        <v/>
      </c>
      <c r="AA23" s="505"/>
    </row>
    <row r="24" spans="1:35" ht="189" customHeight="1">
      <c r="A24" s="1290"/>
      <c r="B24" s="1290"/>
      <c r="C24" s="1290"/>
      <c r="D24" s="1290"/>
      <c r="E24" s="1290"/>
      <c r="F24" s="1290"/>
      <c r="G24" s="959">
        <v>1</v>
      </c>
      <c r="H24" s="959"/>
      <c r="I24" s="1290"/>
      <c r="J24" s="1290"/>
      <c r="K24" s="967">
        <v>1</v>
      </c>
      <c r="L24" s="594" t="str">
        <f>mergeValue(A24) &amp;"."&amp; mergeValue(B24)&amp;"."&amp; mergeValue(C24)&amp;"."&amp; mergeValue(D24)&amp;"."&amp; mergeValue(F24)&amp;"."&amp; mergeValue(G24)</f>
        <v>1.1.1.1.1.1</v>
      </c>
      <c r="M24" s="1070"/>
      <c r="N24" s="587"/>
      <c r="O24" s="563"/>
      <c r="P24" s="563"/>
      <c r="Q24" s="1094"/>
      <c r="R24" s="1332"/>
      <c r="S24" s="1297" t="s">
        <v>84</v>
      </c>
      <c r="T24" s="1332"/>
      <c r="U24" s="1297" t="s">
        <v>85</v>
      </c>
      <c r="V24" s="579"/>
      <c r="W24" s="1307" t="s">
        <v>659</v>
      </c>
      <c r="X24" s="501" t="str">
        <f>strCheckDate(O25:V25)</f>
        <v/>
      </c>
      <c r="Y24" s="505"/>
      <c r="Z24" s="505" t="str">
        <f>IF(M24="","",M24 )</f>
        <v/>
      </c>
      <c r="AA24" s="505"/>
      <c r="AB24" s="505"/>
      <c r="AC24" s="505"/>
    </row>
    <row r="25" spans="1:35" ht="11.25" hidden="1">
      <c r="A25" s="1290"/>
      <c r="B25" s="1290"/>
      <c r="C25" s="1290"/>
      <c r="D25" s="1290"/>
      <c r="E25" s="1290"/>
      <c r="F25" s="1290"/>
      <c r="G25" s="959"/>
      <c r="H25" s="959"/>
      <c r="I25" s="1290"/>
      <c r="J25" s="1290"/>
      <c r="K25" s="967"/>
      <c r="L25" s="601"/>
      <c r="M25" s="647"/>
      <c r="N25" s="587"/>
      <c r="O25" s="563"/>
      <c r="P25" s="563"/>
      <c r="Q25" s="585" t="str">
        <f>R24 &amp; "-" &amp; T24</f>
        <v>-</v>
      </c>
      <c r="R25" s="1296"/>
      <c r="S25" s="1297"/>
      <c r="T25" s="1296"/>
      <c r="U25" s="1297"/>
      <c r="V25" s="579"/>
      <c r="W25" s="1308"/>
    </row>
    <row r="26" spans="1:35" s="476" customFormat="1" ht="15" customHeight="1">
      <c r="A26" s="1290"/>
      <c r="B26" s="1290"/>
      <c r="C26" s="1290"/>
      <c r="D26" s="1290"/>
      <c r="E26" s="1290"/>
      <c r="F26" s="1290"/>
      <c r="G26" s="961"/>
      <c r="H26" s="959"/>
      <c r="I26" s="1290"/>
      <c r="J26" s="1290"/>
      <c r="K26" s="966"/>
      <c r="L26" s="539"/>
      <c r="M26" s="557" t="s">
        <v>25</v>
      </c>
      <c r="N26" s="552"/>
      <c r="O26" s="546"/>
      <c r="P26" s="546"/>
      <c r="Q26" s="546"/>
      <c r="R26" s="574"/>
      <c r="S26" s="565"/>
      <c r="T26" s="564"/>
      <c r="U26" s="552"/>
      <c r="V26" s="561"/>
      <c r="W26" s="1309"/>
      <c r="X26" s="502"/>
      <c r="Y26" s="502"/>
      <c r="Z26" s="502"/>
      <c r="AA26" s="502"/>
      <c r="AB26" s="502"/>
      <c r="AC26" s="502"/>
      <c r="AD26" s="502"/>
      <c r="AE26" s="502"/>
      <c r="AF26" s="502"/>
      <c r="AG26" s="502"/>
      <c r="AH26" s="502"/>
    </row>
    <row r="27" spans="1:35" s="476" customFormat="1" ht="15" customHeight="1">
      <c r="A27" s="1290"/>
      <c r="B27" s="1290"/>
      <c r="C27" s="1290"/>
      <c r="D27" s="1290"/>
      <c r="E27" s="1290"/>
      <c r="F27" s="961"/>
      <c r="G27" s="961"/>
      <c r="H27" s="959"/>
      <c r="I27" s="1290"/>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90"/>
      <c r="B28" s="1290"/>
      <c r="C28" s="1290"/>
      <c r="D28" s="1290"/>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90"/>
      <c r="B29" s="1290"/>
      <c r="C29" s="1290"/>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90"/>
      <c r="B30" s="1290"/>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90"/>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83" t="s">
        <v>660</v>
      </c>
      <c r="N34" s="1283"/>
      <c r="O34" s="1283"/>
      <c r="P34" s="1283"/>
      <c r="Q34" s="1283"/>
      <c r="R34" s="1283"/>
      <c r="S34" s="1283"/>
      <c r="T34" s="1283"/>
      <c r="U34" s="1283"/>
      <c r="V34" s="1283"/>
      <c r="W34" s="1283"/>
    </row>
  </sheetData>
  <sheetProtection algorithmName="SHA-512" hashValue="GMGvs/8ck0/ITxl3p4bN9nDgoamYOLnhE7ZlBSg2UH8odx/eEbV9R9PNLSbyA8GTvqVMiIJniq8X2u0MDXj7Cw==" saltValue="Nk2HwXYbP3SL8z76SOYbCQ==" spinCount="100000"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84" t="s">
        <v>491</v>
      </c>
      <c r="G2" s="1285"/>
      <c r="H2" s="1286"/>
      <c r="I2" s="436"/>
    </row>
    <row r="3" spans="1:20" ht="3" customHeight="1"/>
    <row r="4" spans="1:20" s="190" customFormat="1" ht="11.25">
      <c r="A4" s="214"/>
      <c r="B4" s="214"/>
      <c r="C4" s="214"/>
      <c r="D4" s="214"/>
      <c r="F4" s="1236" t="s">
        <v>454</v>
      </c>
      <c r="G4" s="1236"/>
      <c r="H4" s="1236"/>
      <c r="I4" s="128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8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13.12.2021</v>
      </c>
      <c r="I7" s="196" t="s">
        <v>493</v>
      </c>
      <c r="J7" s="334"/>
      <c r="K7" s="214"/>
      <c r="L7" s="214"/>
      <c r="M7" s="214"/>
      <c r="N7" s="214"/>
      <c r="O7" s="214"/>
      <c r="P7" s="214"/>
      <c r="Q7" s="214"/>
      <c r="R7" s="214"/>
      <c r="S7" s="214"/>
      <c r="T7" s="214"/>
    </row>
    <row r="8" spans="1:20" s="190" customFormat="1" ht="45">
      <c r="A8" s="128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8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8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88"/>
      <c r="B11" s="1288">
        <v>1</v>
      </c>
      <c r="C11" s="344"/>
      <c r="D11" s="344"/>
      <c r="F11" s="335" t="str">
        <f>"4."&amp;mergeValue(A11) &amp;"."&amp;mergeValue(B11)</f>
        <v>4.1.1</v>
      </c>
      <c r="G11" s="324" t="s">
        <v>592</v>
      </c>
      <c r="H11" s="317" t="str">
        <f>IF(region_name="","",region_name)</f>
        <v>Курганская область</v>
      </c>
      <c r="I11" s="196" t="s">
        <v>499</v>
      </c>
      <c r="J11" s="334"/>
      <c r="K11" s="214"/>
      <c r="L11" s="214"/>
      <c r="M11" s="214"/>
      <c r="N11" s="214"/>
      <c r="O11" s="214"/>
      <c r="P11" s="214"/>
      <c r="Q11" s="214"/>
      <c r="R11" s="214"/>
      <c r="S11" s="214"/>
      <c r="T11" s="214"/>
    </row>
    <row r="12" spans="1:20" s="190" customFormat="1" ht="22.5">
      <c r="A12" s="1288"/>
      <c r="B12" s="1288"/>
      <c r="C12" s="128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88"/>
      <c r="B13" s="1288"/>
      <c r="C13" s="1288"/>
      <c r="D13" s="344">
        <v>1</v>
      </c>
      <c r="F13" s="335" t="str">
        <f>"4."&amp;mergeValue(A13) &amp;"."&amp;mergeValue(B13)&amp;"."&amp;mergeValue(C13)&amp;"."&amp;mergeValue(D13)</f>
        <v>4.1.1.1.1</v>
      </c>
      <c r="G13" s="420" t="s">
        <v>498</v>
      </c>
      <c r="H13" s="317"/>
      <c r="I13" s="1289" t="s">
        <v>591</v>
      </c>
      <c r="J13" s="334"/>
      <c r="K13" s="214"/>
      <c r="L13" s="214"/>
      <c r="M13" s="214"/>
      <c r="N13" s="214"/>
      <c r="O13" s="214"/>
      <c r="P13" s="214"/>
      <c r="Q13" s="214"/>
      <c r="R13" s="214"/>
      <c r="S13" s="214"/>
      <c r="T13" s="214"/>
    </row>
    <row r="14" spans="1:20" s="190" customFormat="1" ht="18.75">
      <c r="A14" s="1288"/>
      <c r="B14" s="1288"/>
      <c r="C14" s="1288"/>
      <c r="D14" s="344"/>
      <c r="F14" s="338"/>
      <c r="G14" s="150" t="s">
        <v>4</v>
      </c>
      <c r="H14" s="343"/>
      <c r="I14" s="1289"/>
      <c r="J14" s="334"/>
      <c r="K14" s="214"/>
      <c r="L14" s="214"/>
      <c r="M14" s="214"/>
      <c r="N14" s="214"/>
      <c r="O14" s="214"/>
      <c r="P14" s="214"/>
      <c r="Q14" s="214"/>
      <c r="R14" s="214"/>
      <c r="S14" s="214"/>
      <c r="T14" s="214"/>
    </row>
    <row r="15" spans="1:20" s="190" customFormat="1" ht="18.75">
      <c r="A15" s="1288"/>
      <c r="B15" s="1288"/>
      <c r="C15" s="344"/>
      <c r="D15" s="344"/>
      <c r="F15" s="421"/>
      <c r="G15" s="195" t="s">
        <v>403</v>
      </c>
      <c r="H15" s="422"/>
      <c r="I15" s="423"/>
      <c r="J15" s="334"/>
      <c r="K15" s="214"/>
      <c r="L15" s="214"/>
      <c r="M15" s="214"/>
      <c r="N15" s="214"/>
      <c r="O15" s="214"/>
      <c r="P15" s="214"/>
      <c r="Q15" s="214"/>
      <c r="R15" s="214"/>
      <c r="S15" s="214"/>
      <c r="T15" s="214"/>
    </row>
    <row r="16" spans="1:20" s="190" customFormat="1" ht="18.75">
      <c r="A16" s="128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83" t="s">
        <v>593</v>
      </c>
      <c r="H19" s="1283"/>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304" t="s">
        <v>666</v>
      </c>
      <c r="M5" s="1304"/>
      <c r="N5" s="1304"/>
      <c r="O5" s="1304"/>
      <c r="P5" s="1304"/>
      <c r="Q5" s="1304"/>
      <c r="R5" s="1304"/>
      <c r="S5" s="1304"/>
      <c r="T5" s="1304"/>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336" t="str">
        <f>IF(NameOrPr_ch="",IF(NameOrPr="","",NameOrPr),NameOrPr_ch)</f>
        <v>Департамент государственного регулирования цен и тарифов Курганской области</v>
      </c>
      <c r="P7" s="1337"/>
      <c r="Q7" s="1337"/>
      <c r="R7" s="1337"/>
      <c r="S7" s="1337"/>
      <c r="T7" s="1338"/>
      <c r="U7" s="670"/>
      <c r="V7" s="525"/>
      <c r="AC7" s="586"/>
      <c r="AD7" s="586"/>
      <c r="AE7" s="586"/>
      <c r="AF7" s="586"/>
      <c r="AG7" s="586"/>
    </row>
    <row r="8" spans="1:33" s="492" customFormat="1" ht="18.75">
      <c r="A8" s="506"/>
      <c r="B8" s="506"/>
      <c r="C8" s="506"/>
      <c r="D8" s="506"/>
      <c r="E8" s="506"/>
      <c r="F8" s="506"/>
      <c r="G8" s="506"/>
      <c r="H8" s="506"/>
      <c r="L8" s="500"/>
      <c r="M8" s="618" t="s">
        <v>596</v>
      </c>
      <c r="N8" s="667"/>
      <c r="O8" s="1336" t="str">
        <f>IF(datePr_ch="",IF(datePr="","",datePr),datePr_ch)</f>
        <v>07.12.2021</v>
      </c>
      <c r="P8" s="1337"/>
      <c r="Q8" s="1337"/>
      <c r="R8" s="1337"/>
      <c r="S8" s="1337"/>
      <c r="T8" s="1338"/>
      <c r="U8" s="668"/>
      <c r="V8" s="487"/>
      <c r="AC8" s="506"/>
      <c r="AD8" s="506"/>
      <c r="AE8" s="506"/>
      <c r="AF8" s="506"/>
      <c r="AG8" s="506"/>
    </row>
    <row r="9" spans="1:33" s="492" customFormat="1" ht="18.75">
      <c r="A9" s="506"/>
      <c r="B9" s="506"/>
      <c r="C9" s="506"/>
      <c r="D9" s="506"/>
      <c r="E9" s="506"/>
      <c r="F9" s="506"/>
      <c r="G9" s="506"/>
      <c r="H9" s="506"/>
      <c r="L9" s="553"/>
      <c r="M9" s="618" t="s">
        <v>595</v>
      </c>
      <c r="N9" s="667"/>
      <c r="O9" s="1336" t="str">
        <f>IF(numberPr_ch="",IF(numberPr="","",numberPr),numberPr_ch)</f>
        <v>51-10</v>
      </c>
      <c r="P9" s="1337"/>
      <c r="Q9" s="1337"/>
      <c r="R9" s="1337"/>
      <c r="S9" s="1337"/>
      <c r="T9" s="1338"/>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336" t="str">
        <f>IF(IstPub_ch="",IF(IstPub="","",IstPub),IstPub_ch)</f>
        <v>www.pravo.gov.ru</v>
      </c>
      <c r="P10" s="1337"/>
      <c r="Q10" s="1337"/>
      <c r="R10" s="1337"/>
      <c r="S10" s="1337"/>
      <c r="T10" s="133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330"/>
      <c r="P12" s="1330"/>
      <c r="Q12" s="1330"/>
      <c r="R12" s="1330"/>
      <c r="S12" s="1330"/>
      <c r="T12" s="1330"/>
      <c r="U12" s="1330"/>
      <c r="V12" s="1330"/>
      <c r="W12" s="1330"/>
      <c r="X12" s="1330"/>
      <c r="Y12" s="1330"/>
      <c r="Z12" s="1330"/>
    </row>
    <row r="13" spans="1:33" ht="14.25" customHeight="1">
      <c r="J13" s="482"/>
      <c r="K13" s="482"/>
      <c r="L13" s="1317" t="s">
        <v>454</v>
      </c>
      <c r="M13" s="1317"/>
      <c r="N13" s="1317"/>
      <c r="O13" s="1317"/>
      <c r="P13" s="1317"/>
      <c r="Q13" s="1317"/>
      <c r="R13" s="1317"/>
      <c r="S13" s="1317"/>
      <c r="T13" s="1317"/>
      <c r="U13" s="1317"/>
      <c r="V13" s="1317"/>
      <c r="W13" s="1317"/>
      <c r="X13" s="1317"/>
      <c r="Y13" s="1317"/>
      <c r="Z13" s="1317"/>
      <c r="AA13" s="1317"/>
      <c r="AB13" s="1236" t="s">
        <v>455</v>
      </c>
    </row>
    <row r="14" spans="1:33" ht="14.25" customHeight="1">
      <c r="J14" s="482"/>
      <c r="K14" s="482"/>
      <c r="L14" s="1317" t="s">
        <v>92</v>
      </c>
      <c r="M14" s="1317" t="s">
        <v>639</v>
      </c>
      <c r="N14" s="579"/>
      <c r="O14" s="1236" t="s">
        <v>641</v>
      </c>
      <c r="P14" s="1236"/>
      <c r="Q14" s="1236"/>
      <c r="R14" s="1236"/>
      <c r="S14" s="1236"/>
      <c r="T14" s="1236"/>
      <c r="U14" s="1236"/>
      <c r="V14" s="1236"/>
      <c r="W14" s="1236"/>
      <c r="X14" s="1236"/>
      <c r="Y14" s="1236"/>
      <c r="Z14" s="1317" t="s">
        <v>341</v>
      </c>
      <c r="AA14" s="1329" t="s">
        <v>275</v>
      </c>
      <c r="AB14" s="1236"/>
    </row>
    <row r="15" spans="1:33" s="524" customFormat="1" ht="14.25" customHeight="1">
      <c r="A15" s="586"/>
      <c r="B15" s="586"/>
      <c r="C15" s="586"/>
      <c r="D15" s="586"/>
      <c r="E15" s="586"/>
      <c r="F15" s="586"/>
      <c r="G15" s="592"/>
      <c r="H15" s="592"/>
      <c r="I15" s="532"/>
      <c r="J15" s="530"/>
      <c r="K15" s="530"/>
      <c r="L15" s="1317"/>
      <c r="M15" s="1317"/>
      <c r="N15" s="579"/>
      <c r="O15" s="1345" t="s">
        <v>667</v>
      </c>
      <c r="P15" s="1345" t="s">
        <v>620</v>
      </c>
      <c r="Q15" s="1345" t="s">
        <v>621</v>
      </c>
      <c r="R15" s="1345" t="s">
        <v>271</v>
      </c>
      <c r="S15" s="1345"/>
      <c r="T15" s="1345" t="s">
        <v>271</v>
      </c>
      <c r="U15" s="1345"/>
      <c r="V15" s="653"/>
      <c r="W15" s="1344" t="s">
        <v>654</v>
      </c>
      <c r="X15" s="1344"/>
      <c r="Y15" s="1344"/>
      <c r="Z15" s="1317"/>
      <c r="AA15" s="1329"/>
      <c r="AB15" s="1236"/>
      <c r="AC15" s="586"/>
      <c r="AD15" s="586"/>
      <c r="AE15" s="586"/>
      <c r="AF15" s="586"/>
      <c r="AG15" s="586"/>
    </row>
    <row r="16" spans="1:33" ht="56.25" customHeight="1">
      <c r="J16" s="482"/>
      <c r="K16" s="482"/>
      <c r="L16" s="1317"/>
      <c r="M16" s="1317"/>
      <c r="N16" s="579"/>
      <c r="O16" s="1345"/>
      <c r="P16" s="1345"/>
      <c r="Q16" s="1345"/>
      <c r="R16" s="536" t="s">
        <v>622</v>
      </c>
      <c r="S16" s="536" t="s">
        <v>623</v>
      </c>
      <c r="T16" s="536" t="s">
        <v>624</v>
      </c>
      <c r="U16" s="536" t="s">
        <v>625</v>
      </c>
      <c r="V16" s="536"/>
      <c r="W16" s="537" t="s">
        <v>274</v>
      </c>
      <c r="X16" s="1341" t="s">
        <v>273</v>
      </c>
      <c r="Y16" s="1341"/>
      <c r="Z16" s="1317"/>
      <c r="AA16" s="1329"/>
      <c r="AB16" s="1236"/>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306">
        <f ca="1">OFFSET(X17,0,-1)+1</f>
        <v>11</v>
      </c>
      <c r="Y17" s="1306"/>
      <c r="Z17" s="488">
        <f ca="1">OFFSET(Z17,0,-2)+1</f>
        <v>12</v>
      </c>
      <c r="AB17" s="488">
        <f ca="1">OFFSET(AB17,0,-2)+1</f>
        <v>13</v>
      </c>
    </row>
    <row r="18" spans="1:33" ht="22.5">
      <c r="A18" s="1290">
        <v>1</v>
      </c>
      <c r="B18" s="1054"/>
      <c r="C18" s="1054"/>
      <c r="D18" s="1054"/>
      <c r="E18" s="1055"/>
      <c r="F18" s="1056"/>
      <c r="G18" s="1054"/>
      <c r="H18" s="1054"/>
      <c r="I18" s="1042"/>
      <c r="J18" s="1047"/>
      <c r="K18" s="1047"/>
      <c r="L18" s="594">
        <f>mergeValue(A18)</f>
        <v>1</v>
      </c>
      <c r="M18" s="642" t="s">
        <v>20</v>
      </c>
      <c r="N18" s="581"/>
      <c r="O18" s="1331"/>
      <c r="P18" s="1331"/>
      <c r="Q18" s="1331"/>
      <c r="R18" s="1331"/>
      <c r="S18" s="1331"/>
      <c r="T18" s="1331"/>
      <c r="U18" s="1331"/>
      <c r="V18" s="1331"/>
      <c r="W18" s="1331"/>
      <c r="X18" s="1331"/>
      <c r="Y18" s="1331"/>
      <c r="Z18" s="1331"/>
      <c r="AA18" s="1331"/>
      <c r="AB18" s="631" t="s">
        <v>476</v>
      </c>
    </row>
    <row r="19" spans="1:33" ht="22.5">
      <c r="A19" s="1290"/>
      <c r="B19" s="1290">
        <v>1</v>
      </c>
      <c r="C19" s="1054"/>
      <c r="D19" s="1054"/>
      <c r="E19" s="1056"/>
      <c r="F19" s="1056"/>
      <c r="G19" s="1054"/>
      <c r="H19" s="1054"/>
      <c r="I19" s="1049"/>
      <c r="J19" s="1044"/>
      <c r="K19" s="1043"/>
      <c r="L19" s="594" t="str">
        <f>mergeValue(A19) &amp;"."&amp; mergeValue(B19)</f>
        <v>1.1</v>
      </c>
      <c r="M19" s="547" t="s">
        <v>16</v>
      </c>
      <c r="N19" s="581"/>
      <c r="O19" s="1331"/>
      <c r="P19" s="1331"/>
      <c r="Q19" s="1331"/>
      <c r="R19" s="1331"/>
      <c r="S19" s="1331"/>
      <c r="T19" s="1331"/>
      <c r="U19" s="1331"/>
      <c r="V19" s="1331"/>
      <c r="W19" s="1331"/>
      <c r="X19" s="1331"/>
      <c r="Y19" s="1331"/>
      <c r="Z19" s="1331"/>
      <c r="AA19" s="1331"/>
      <c r="AB19" s="631" t="s">
        <v>477</v>
      </c>
    </row>
    <row r="20" spans="1:33" ht="22.5">
      <c r="A20" s="1290"/>
      <c r="B20" s="1290"/>
      <c r="C20" s="1290">
        <v>1</v>
      </c>
      <c r="D20" s="1054"/>
      <c r="E20" s="1056"/>
      <c r="F20" s="1056"/>
      <c r="G20" s="1054"/>
      <c r="H20" s="1054"/>
      <c r="I20" s="1049"/>
      <c r="J20" s="1044"/>
      <c r="K20" s="1043"/>
      <c r="L20" s="594" t="str">
        <f>mergeValue(A20) &amp;"."&amp; mergeValue(B20)&amp;"."&amp; mergeValue(C20)</f>
        <v>1.1.1</v>
      </c>
      <c r="M20" s="548" t="s">
        <v>7</v>
      </c>
      <c r="N20" s="581"/>
      <c r="O20" s="1331"/>
      <c r="P20" s="1331"/>
      <c r="Q20" s="1331"/>
      <c r="R20" s="1331"/>
      <c r="S20" s="1331"/>
      <c r="T20" s="1331"/>
      <c r="U20" s="1331"/>
      <c r="V20" s="1331"/>
      <c r="W20" s="1331"/>
      <c r="X20" s="1331"/>
      <c r="Y20" s="1331"/>
      <c r="Z20" s="1331"/>
      <c r="AA20" s="1331"/>
      <c r="AB20" s="631" t="s">
        <v>633</v>
      </c>
    </row>
    <row r="21" spans="1:33" ht="22.5">
      <c r="A21" s="1290"/>
      <c r="B21" s="1290"/>
      <c r="C21" s="1290"/>
      <c r="D21" s="1290">
        <v>1</v>
      </c>
      <c r="E21" s="1056"/>
      <c r="F21" s="1056"/>
      <c r="G21" s="1054"/>
      <c r="H21" s="1054"/>
      <c r="I21" s="1049"/>
      <c r="J21" s="1044"/>
      <c r="K21" s="1043"/>
      <c r="L21" s="594" t="str">
        <f>mergeValue(A21) &amp;"."&amp; mergeValue(B21)&amp;"."&amp; mergeValue(C21)&amp;"."&amp; mergeValue(D21)</f>
        <v>1.1.1.1</v>
      </c>
      <c r="M21" s="549" t="s">
        <v>22</v>
      </c>
      <c r="N21" s="581"/>
      <c r="O21" s="1331"/>
      <c r="P21" s="1331"/>
      <c r="Q21" s="1331"/>
      <c r="R21" s="1331"/>
      <c r="S21" s="1331"/>
      <c r="T21" s="1331"/>
      <c r="U21" s="1331"/>
      <c r="V21" s="1331"/>
      <c r="W21" s="1331"/>
      <c r="X21" s="1331"/>
      <c r="Y21" s="1331"/>
      <c r="Z21" s="1331"/>
      <c r="AA21" s="1331"/>
      <c r="AB21" s="631" t="s">
        <v>634</v>
      </c>
    </row>
    <row r="22" spans="1:33" ht="0.2" customHeight="1">
      <c r="A22" s="1290"/>
      <c r="B22" s="1290"/>
      <c r="C22" s="1290"/>
      <c r="D22" s="1290"/>
      <c r="E22" s="1290">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90"/>
      <c r="B23" s="1290"/>
      <c r="C23" s="1290"/>
      <c r="D23" s="1290"/>
      <c r="E23" s="1290"/>
      <c r="F23" s="1290">
        <v>1</v>
      </c>
      <c r="G23" s="1054"/>
      <c r="H23" s="1054"/>
      <c r="I23" s="1342"/>
      <c r="J23" s="1044"/>
      <c r="K23" s="1043"/>
      <c r="L23" s="594" t="str">
        <f>mergeValue(A23) &amp;"."&amp; mergeValue(B23)&amp;"."&amp; mergeValue(C23)&amp;"."&amp; mergeValue(D23)&amp;"."&amp; mergeValue(F23)</f>
        <v>1.1.1.1.1</v>
      </c>
      <c r="M23" s="556" t="s">
        <v>10</v>
      </c>
      <c r="N23" s="582"/>
      <c r="O23" s="1293"/>
      <c r="P23" s="1294"/>
      <c r="Q23" s="1294"/>
      <c r="R23" s="1294"/>
      <c r="S23" s="1294"/>
      <c r="T23" s="1294"/>
      <c r="U23" s="1294"/>
      <c r="V23" s="1294"/>
      <c r="W23" s="1294"/>
      <c r="X23" s="1294"/>
      <c r="Y23" s="1294"/>
      <c r="Z23" s="1294"/>
      <c r="AA23" s="1295"/>
      <c r="AB23" s="631" t="s">
        <v>635</v>
      </c>
      <c r="AD23" s="505" t="str">
        <f>strCheckUnique(AE23:AE28)</f>
        <v/>
      </c>
      <c r="AF23" s="505"/>
    </row>
    <row r="24" spans="1:33" ht="135">
      <c r="A24" s="1290"/>
      <c r="B24" s="1290"/>
      <c r="C24" s="1290"/>
      <c r="D24" s="1290"/>
      <c r="E24" s="1290"/>
      <c r="F24" s="1290"/>
      <c r="G24" s="1290">
        <v>1</v>
      </c>
      <c r="H24" s="1054"/>
      <c r="I24" s="1342"/>
      <c r="J24" s="1343"/>
      <c r="K24" s="1050"/>
      <c r="L24" s="594" t="str">
        <f>mergeValue(A24) &amp;"."&amp; mergeValue(B24)&amp;"."&amp; mergeValue(C24)&amp;"."&amp; mergeValue(D24)&amp;"."&amp; mergeValue(F24)&amp;"."&amp; mergeValue(G24)</f>
        <v>1.1.1.1.1.1</v>
      </c>
      <c r="M24" s="1070" t="s">
        <v>650</v>
      </c>
      <c r="N24" s="647"/>
      <c r="O24" s="563"/>
      <c r="P24" s="563"/>
      <c r="Q24" s="563"/>
      <c r="R24" s="494"/>
      <c r="S24" s="1095"/>
      <c r="T24" s="494"/>
      <c r="U24" s="1095"/>
      <c r="V24" s="585" t="str">
        <f>W24 &amp; "-" &amp; Y24</f>
        <v>-</v>
      </c>
      <c r="W24" s="1332"/>
      <c r="X24" s="1297" t="s">
        <v>84</v>
      </c>
      <c r="Y24" s="1332"/>
      <c r="Z24" s="1297"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90"/>
      <c r="B25" s="1290"/>
      <c r="C25" s="1290"/>
      <c r="D25" s="1290"/>
      <c r="E25" s="1290"/>
      <c r="F25" s="1290"/>
      <c r="G25" s="1290"/>
      <c r="H25" s="1054">
        <v>1</v>
      </c>
      <c r="I25" s="1342"/>
      <c r="J25" s="1343"/>
      <c r="K25" s="1050"/>
      <c r="L25" s="594" t="str">
        <f>mergeValue(A25) &amp;"."&amp; mergeValue(B25)&amp;"."&amp; mergeValue(C25)&amp;"."&amp; mergeValue(D25)&amp;"."&amp; mergeValue(F25)&amp;"."&amp; mergeValue(G25)&amp;"."&amp; mergeValue(H25)</f>
        <v>1.1.1.1.1.1.1</v>
      </c>
      <c r="M25" s="1072"/>
      <c r="N25" s="495"/>
      <c r="O25" s="563"/>
      <c r="P25" s="563"/>
      <c r="Q25" s="563"/>
      <c r="R25" s="494"/>
      <c r="S25" s="1095"/>
      <c r="T25" s="494"/>
      <c r="U25" s="1095"/>
      <c r="V25" s="585" t="str">
        <f>W25 &amp; "-" &amp; Y25</f>
        <v>-</v>
      </c>
      <c r="W25" s="1332"/>
      <c r="X25" s="1297"/>
      <c r="Y25" s="1332"/>
      <c r="Z25" s="1297"/>
      <c r="AA25" s="671"/>
      <c r="AB25" s="1307" t="s">
        <v>669</v>
      </c>
      <c r="AC25" s="501" t="str">
        <f>strCheckDate(O25:AA25)</f>
        <v/>
      </c>
      <c r="AF25" s="505"/>
    </row>
    <row r="26" spans="1:33" ht="14.25" hidden="1" customHeight="1">
      <c r="A26" s="1290"/>
      <c r="B26" s="1290"/>
      <c r="C26" s="1290"/>
      <c r="D26" s="1290"/>
      <c r="E26" s="1290"/>
      <c r="F26" s="1290"/>
      <c r="G26" s="1290"/>
      <c r="H26" s="1054"/>
      <c r="I26" s="1342"/>
      <c r="J26" s="1343"/>
      <c r="K26" s="1050"/>
      <c r="L26" s="601"/>
      <c r="M26" s="647"/>
      <c r="N26" s="647"/>
      <c r="O26" s="563"/>
      <c r="P26" s="494"/>
      <c r="Q26" s="494"/>
      <c r="R26" s="494"/>
      <c r="S26" s="494"/>
      <c r="T26" s="494"/>
      <c r="U26" s="560"/>
      <c r="V26" s="585"/>
      <c r="W26" s="1296"/>
      <c r="X26" s="1297"/>
      <c r="Y26" s="1296"/>
      <c r="Z26" s="1297"/>
      <c r="AA26" s="538"/>
      <c r="AB26" s="1308"/>
      <c r="AF26" s="505">
        <f ca="1">OFFSET(AF26,-1,0)</f>
        <v>0</v>
      </c>
    </row>
    <row r="27" spans="1:33" s="476" customFormat="1" ht="15" customHeight="1">
      <c r="A27" s="1290"/>
      <c r="B27" s="1290"/>
      <c r="C27" s="1290"/>
      <c r="D27" s="1290"/>
      <c r="E27" s="1290"/>
      <c r="F27" s="1290"/>
      <c r="G27" s="1290"/>
      <c r="H27" s="1054"/>
      <c r="I27" s="1342"/>
      <c r="J27" s="1343"/>
      <c r="K27" s="1051"/>
      <c r="L27" s="539"/>
      <c r="M27" s="558" t="s">
        <v>41</v>
      </c>
      <c r="N27" s="552"/>
      <c r="O27" s="546"/>
      <c r="P27" s="546"/>
      <c r="Q27" s="546"/>
      <c r="R27" s="546"/>
      <c r="S27" s="546"/>
      <c r="T27" s="546"/>
      <c r="U27" s="546"/>
      <c r="V27" s="546"/>
      <c r="W27" s="564"/>
      <c r="X27" s="565"/>
      <c r="Y27" s="564"/>
      <c r="Z27" s="552"/>
      <c r="AA27" s="561"/>
      <c r="AB27" s="1309"/>
      <c r="AC27" s="502"/>
      <c r="AD27" s="502"/>
      <c r="AE27" s="502"/>
      <c r="AF27" s="502"/>
      <c r="AG27" s="502"/>
    </row>
    <row r="28" spans="1:33" s="476" customFormat="1" ht="15" customHeight="1">
      <c r="A28" s="1290"/>
      <c r="B28" s="1290"/>
      <c r="C28" s="1290"/>
      <c r="D28" s="1290"/>
      <c r="E28" s="1290"/>
      <c r="F28" s="1290"/>
      <c r="G28" s="1054"/>
      <c r="H28" s="1054"/>
      <c r="I28" s="1342"/>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90"/>
      <c r="B29" s="1290"/>
      <c r="C29" s="1290"/>
      <c r="D29" s="1290"/>
      <c r="E29" s="1290"/>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90"/>
      <c r="B30" s="1290"/>
      <c r="C30" s="1290"/>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90"/>
      <c r="B31" s="1290"/>
      <c r="C31" s="1290"/>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90"/>
      <c r="B32" s="1290"/>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90"/>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83" t="s">
        <v>672</v>
      </c>
      <c r="N36" s="1283"/>
      <c r="O36" s="1283"/>
      <c r="P36" s="1283"/>
      <c r="Q36" s="1283"/>
      <c r="R36" s="1283"/>
      <c r="S36" s="1283"/>
      <c r="T36" s="1283"/>
      <c r="U36" s="1283"/>
      <c r="V36" s="1283"/>
      <c r="W36" s="1283"/>
    </row>
  </sheetData>
  <sheetProtection algorithmName="SHA-512" hashValue="dmNEIk109PaUp+/QAF1q9J0FLttGnXaH4WkhZdRfNqyuQCybkT50NWsTJ7hYCh/i/s57de/Lb1Ohva+0cL+6cA==" saltValue="SSEsUzEsG6XIPfJ4L5jguA==" spinCount="100000" sheet="1" objects="1" scenarios="1" formatColumns="0" formatRows="0"/>
  <dataConsolidate/>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pageSetUpPr fitToPage="1"/>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84" t="s">
        <v>491</v>
      </c>
      <c r="G2" s="1285"/>
      <c r="H2" s="1286"/>
      <c r="I2" s="436"/>
    </row>
    <row r="3" spans="1:20" ht="3" customHeight="1"/>
    <row r="4" spans="1:20" s="190" customFormat="1" ht="11.25">
      <c r="A4" s="214"/>
      <c r="B4" s="214"/>
      <c r="C4" s="214"/>
      <c r="D4" s="214"/>
      <c r="F4" s="1236" t="s">
        <v>454</v>
      </c>
      <c r="G4" s="1236"/>
      <c r="H4" s="1236"/>
      <c r="I4" s="128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8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13.12.2021</v>
      </c>
      <c r="I7" s="196" t="s">
        <v>493</v>
      </c>
      <c r="J7" s="334"/>
      <c r="K7" s="214"/>
      <c r="L7" s="214"/>
      <c r="M7" s="214"/>
      <c r="N7" s="214"/>
      <c r="O7" s="214"/>
      <c r="P7" s="214"/>
      <c r="Q7" s="214"/>
      <c r="R7" s="214"/>
      <c r="S7" s="214"/>
      <c r="T7" s="214"/>
    </row>
    <row r="8" spans="1:20" s="190" customFormat="1" ht="45">
      <c r="A8" s="1288">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88"/>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8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88"/>
      <c r="B11" s="1288">
        <v>1</v>
      </c>
      <c r="C11" s="344"/>
      <c r="D11" s="344"/>
      <c r="F11" s="335" t="str">
        <f>"4."&amp;mergeValue(A11) &amp;"."&amp;mergeValue(B11)</f>
        <v>4.1.1</v>
      </c>
      <c r="G11" s="324" t="s">
        <v>592</v>
      </c>
      <c r="H11" s="317" t="str">
        <f>IF(region_name="","",region_name)</f>
        <v>Курганская область</v>
      </c>
      <c r="I11" s="196" t="s">
        <v>499</v>
      </c>
      <c r="J11" s="334"/>
      <c r="K11" s="214"/>
      <c r="L11" s="214"/>
      <c r="M11" s="214"/>
      <c r="N11" s="214"/>
      <c r="O11" s="214"/>
      <c r="P11" s="214"/>
      <c r="Q11" s="214"/>
      <c r="R11" s="214"/>
      <c r="S11" s="214"/>
      <c r="T11" s="214"/>
    </row>
    <row r="12" spans="1:20" s="190" customFormat="1" ht="22.5">
      <c r="A12" s="1288"/>
      <c r="B12" s="1288"/>
      <c r="C12" s="1288">
        <v>1</v>
      </c>
      <c r="D12" s="344"/>
      <c r="F12" s="335" t="str">
        <f>"4."&amp;mergeValue(A12) &amp;"."&amp;mergeValue(B12)&amp;"."&amp;mergeValue(C12)</f>
        <v>4.1.1.1</v>
      </c>
      <c r="G12" s="341" t="s">
        <v>497</v>
      </c>
      <c r="H12" s="317" t="str">
        <f>IF(Территории!H13="","","" &amp; Территории!H13 &amp; "")</f>
        <v>город Шадринск</v>
      </c>
      <c r="I12" s="196" t="s">
        <v>500</v>
      </c>
      <c r="J12" s="334"/>
      <c r="K12" s="214"/>
      <c r="L12" s="214"/>
      <c r="M12" s="214"/>
      <c r="N12" s="214"/>
      <c r="O12" s="214"/>
      <c r="P12" s="214"/>
      <c r="Q12" s="214"/>
      <c r="R12" s="214"/>
      <c r="S12" s="214"/>
      <c r="T12" s="214"/>
    </row>
    <row r="13" spans="1:20" s="190" customFormat="1" ht="56.25">
      <c r="A13" s="1288"/>
      <c r="B13" s="1288"/>
      <c r="C13" s="1288"/>
      <c r="D13" s="344">
        <v>1</v>
      </c>
      <c r="F13" s="335" t="str">
        <f>"4."&amp;mergeValue(A13) &amp;"."&amp;mergeValue(B13)&amp;"."&amp;mergeValue(C13)&amp;"."&amp;mergeValue(D13)</f>
        <v>4.1.1.1.1</v>
      </c>
      <c r="G13" s="420" t="s">
        <v>498</v>
      </c>
      <c r="H13" s="317" t="str">
        <f>IF(Территории!R14="","","" &amp; Территории!R14 &amp; "")</f>
        <v>город Шадринск (37705000)</v>
      </c>
      <c r="I13" s="1160"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83" t="s">
        <v>593</v>
      </c>
      <c r="H15" s="1283"/>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0866141732283472" right="0.70866141732283472" top="0.74803149606299213" bottom="0.74803149606299213" header="0.31496062992125984" footer="0.31496062992125984"/>
  <pageSetup paperSize="9" scale="6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5"/>
  <sheetViews>
    <sheetView showGridLines="0" topLeftCell="I4" zoomScaleNormal="100" workbookViewId="0">
      <selection activeCell="N15" sqref="N15:Q17"/>
    </sheetView>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304" t="s">
        <v>674</v>
      </c>
      <c r="M5" s="1304"/>
      <c r="N5" s="1304"/>
      <c r="O5" s="1304"/>
      <c r="P5" s="1304"/>
      <c r="Q5" s="1304"/>
      <c r="R5" s="1304"/>
      <c r="S5" s="1304"/>
      <c r="T5" s="1304"/>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310" t="str">
        <f>IF(NameOrPr_ch="",IF(NameOrPr="","",NameOrPr),NameOrPr_ch)</f>
        <v>Департамент государственного регулирования цен и тарифов Курганской области</v>
      </c>
      <c r="O7" s="1310"/>
      <c r="P7" s="1310"/>
      <c r="Q7" s="1310"/>
      <c r="R7" s="1310"/>
      <c r="S7" s="1310"/>
      <c r="T7" s="1310"/>
      <c r="U7" s="670"/>
      <c r="AH7" s="586"/>
      <c r="AI7" s="586"/>
      <c r="AJ7" s="586"/>
      <c r="AK7" s="586"/>
    </row>
    <row r="8" spans="1:37" s="492" customFormat="1" ht="18.75">
      <c r="A8" s="506"/>
      <c r="B8" s="506"/>
      <c r="C8" s="506"/>
      <c r="D8" s="506"/>
      <c r="E8" s="506"/>
      <c r="F8" s="506"/>
      <c r="G8" s="506"/>
      <c r="H8" s="506"/>
      <c r="L8" s="500"/>
      <c r="M8" s="673" t="s">
        <v>596</v>
      </c>
      <c r="N8" s="1310" t="str">
        <f>IF(datePr_ch="",IF(datePr="","",datePr),datePr_ch)</f>
        <v>07.12.2021</v>
      </c>
      <c r="O8" s="1310"/>
      <c r="P8" s="1310"/>
      <c r="Q8" s="1310"/>
      <c r="R8" s="1310"/>
      <c r="S8" s="1310"/>
      <c r="T8" s="1310"/>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310" t="str">
        <f>IF(numberPr_ch="",IF(numberPr="","",numberPr),numberPr_ch)</f>
        <v>51-10</v>
      </c>
      <c r="O9" s="1310"/>
      <c r="P9" s="1310"/>
      <c r="Q9" s="1310"/>
      <c r="R9" s="1310"/>
      <c r="S9" s="1310"/>
      <c r="T9" s="1310"/>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310" t="str">
        <f>IF(IstPub_ch="",IF(IstPub="","",IstPub),IstPub_ch)</f>
        <v>www.pravo.gov.ru</v>
      </c>
      <c r="O10" s="1310"/>
      <c r="P10" s="1310"/>
      <c r="Q10" s="1310"/>
      <c r="R10" s="1310"/>
      <c r="S10" s="1310"/>
      <c r="T10" s="1310"/>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305"/>
      <c r="M12" s="1305"/>
      <c r="N12" s="567"/>
      <c r="O12" s="1340"/>
      <c r="P12" s="1340"/>
      <c r="Q12" s="1340"/>
      <c r="R12" s="1340"/>
      <c r="S12" s="1340"/>
      <c r="T12" s="1340"/>
      <c r="U12" s="487"/>
      <c r="AE12" s="504" t="s">
        <v>373</v>
      </c>
      <c r="AH12" s="506"/>
      <c r="AI12" s="506"/>
      <c r="AJ12" s="506"/>
      <c r="AK12" s="506"/>
    </row>
    <row r="13" spans="1:37">
      <c r="J13" s="482"/>
      <c r="K13" s="482"/>
      <c r="L13" s="478"/>
      <c r="M13" s="478"/>
      <c r="N13" s="478"/>
      <c r="O13" s="1330"/>
      <c r="P13" s="1330"/>
      <c r="Q13" s="1330"/>
      <c r="R13" s="1330"/>
      <c r="S13" s="1330"/>
      <c r="T13" s="1330"/>
      <c r="U13" s="600"/>
      <c r="Z13" s="1330"/>
      <c r="AA13" s="1330"/>
      <c r="AB13" s="1330"/>
      <c r="AC13" s="1330"/>
      <c r="AD13" s="1330"/>
      <c r="AE13" s="1330"/>
    </row>
    <row r="14" spans="1:37">
      <c r="J14" s="482"/>
      <c r="K14" s="482"/>
      <c r="L14" s="1236" t="s">
        <v>454</v>
      </c>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t="s">
        <v>455</v>
      </c>
    </row>
    <row r="15" spans="1:37" ht="14.25" customHeight="1">
      <c r="J15" s="482"/>
      <c r="K15" s="482"/>
      <c r="L15" s="1317" t="s">
        <v>92</v>
      </c>
      <c r="M15" s="1317" t="s">
        <v>676</v>
      </c>
      <c r="N15" s="1362" t="s">
        <v>628</v>
      </c>
      <c r="O15" s="1362"/>
      <c r="P15" s="1362"/>
      <c r="Q15" s="1362"/>
      <c r="R15" s="1362" t="s">
        <v>629</v>
      </c>
      <c r="S15" s="1362"/>
      <c r="T15" s="1362"/>
      <c r="U15" s="1362"/>
      <c r="V15" s="1362" t="s">
        <v>630</v>
      </c>
      <c r="W15" s="1362"/>
      <c r="X15" s="1362"/>
      <c r="Y15" s="1362"/>
      <c r="Z15" s="1317" t="s">
        <v>641</v>
      </c>
      <c r="AA15" s="1317"/>
      <c r="AB15" s="1317"/>
      <c r="AC15" s="1317"/>
      <c r="AD15" s="1317"/>
      <c r="AE15" s="1317" t="s">
        <v>341</v>
      </c>
      <c r="AF15" s="1329" t="s">
        <v>275</v>
      </c>
      <c r="AG15" s="1236"/>
    </row>
    <row r="16" spans="1:37" s="524" customFormat="1" ht="27.75" customHeight="1">
      <c r="A16" s="586"/>
      <c r="B16" s="586"/>
      <c r="C16" s="586"/>
      <c r="D16" s="586"/>
      <c r="E16" s="586"/>
      <c r="F16" s="586"/>
      <c r="G16" s="592"/>
      <c r="H16" s="592"/>
      <c r="I16" s="532"/>
      <c r="J16" s="530"/>
      <c r="K16" s="530"/>
      <c r="L16" s="1317"/>
      <c r="M16" s="1317"/>
      <c r="N16" s="1362"/>
      <c r="O16" s="1362"/>
      <c r="P16" s="1362"/>
      <c r="Q16" s="1362"/>
      <c r="R16" s="1362"/>
      <c r="S16" s="1362"/>
      <c r="T16" s="1362"/>
      <c r="U16" s="1362"/>
      <c r="V16" s="1362"/>
      <c r="W16" s="1362"/>
      <c r="X16" s="1362"/>
      <c r="Y16" s="1362"/>
      <c r="Z16" s="1236" t="s">
        <v>679</v>
      </c>
      <c r="AA16" s="1236"/>
      <c r="AB16" s="1236" t="s">
        <v>654</v>
      </c>
      <c r="AC16" s="1236"/>
      <c r="AD16" s="1236"/>
      <c r="AE16" s="1317"/>
      <c r="AF16" s="1329"/>
      <c r="AG16" s="1236"/>
      <c r="AH16" s="586"/>
      <c r="AI16" s="586"/>
      <c r="AJ16" s="586"/>
      <c r="AK16" s="586"/>
    </row>
    <row r="17" spans="1:44" ht="14.25" customHeight="1">
      <c r="J17" s="482"/>
      <c r="K17" s="482"/>
      <c r="L17" s="1317"/>
      <c r="M17" s="1317"/>
      <c r="N17" s="1362"/>
      <c r="O17" s="1362"/>
      <c r="P17" s="1362"/>
      <c r="Q17" s="1362"/>
      <c r="R17" s="1362"/>
      <c r="S17" s="1362"/>
      <c r="T17" s="1362"/>
      <c r="U17" s="1362"/>
      <c r="V17" s="1362"/>
      <c r="W17" s="1362"/>
      <c r="X17" s="1362"/>
      <c r="Y17" s="1362"/>
      <c r="Z17" s="535" t="s">
        <v>677</v>
      </c>
      <c r="AA17" s="535" t="s">
        <v>678</v>
      </c>
      <c r="AB17" s="537" t="s">
        <v>274</v>
      </c>
      <c r="AC17" s="1341" t="s">
        <v>273</v>
      </c>
      <c r="AD17" s="1341"/>
      <c r="AE17" s="1317"/>
      <c r="AF17" s="1329"/>
      <c r="AG17" s="1236"/>
    </row>
    <row r="18" spans="1:44">
      <c r="J18" s="482"/>
      <c r="K18" s="490">
        <v>1</v>
      </c>
      <c r="L18" s="479" t="s">
        <v>93</v>
      </c>
      <c r="M18" s="479" t="s">
        <v>49</v>
      </c>
      <c r="N18" s="1353">
        <f ca="1">OFFSET(N18,0,-1)+1</f>
        <v>3</v>
      </c>
      <c r="O18" s="1353"/>
      <c r="P18" s="1353"/>
      <c r="Q18" s="1353"/>
      <c r="R18" s="1353">
        <f ca="1">OFFSET(N18,0,0)+1</f>
        <v>4</v>
      </c>
      <c r="S18" s="1353"/>
      <c r="T18" s="1353"/>
      <c r="U18" s="1353"/>
      <c r="V18" s="675"/>
      <c r="W18" s="675"/>
      <c r="X18" s="675"/>
      <c r="Y18" s="676">
        <f ca="1">OFFSET(R18,0,0)+1</f>
        <v>5</v>
      </c>
      <c r="Z18" s="488">
        <f ca="1">OFFSET(Z18,0,-1)+1</f>
        <v>6</v>
      </c>
      <c r="AA18" s="488">
        <f ca="1">OFFSET(AA18,0,-1)+1</f>
        <v>7</v>
      </c>
      <c r="AB18" s="488">
        <f ca="1">OFFSET(AB18,0,-1)+1</f>
        <v>8</v>
      </c>
      <c r="AC18" s="1353">
        <f ca="1">OFFSET(AC18,0,-1)+1</f>
        <v>9</v>
      </c>
      <c r="AD18" s="1353"/>
      <c r="AE18" s="488">
        <f ca="1">OFFSET(AE18,0,-2)+1</f>
        <v>10</v>
      </c>
      <c r="AF18" s="524"/>
      <c r="AG18" s="488">
        <f ca="1">OFFSET(AG18,0,-2)+1</f>
        <v>11</v>
      </c>
    </row>
    <row r="19" spans="1:44" ht="22.5">
      <c r="A19" s="1290">
        <v>1</v>
      </c>
      <c r="B19" s="1016"/>
      <c r="C19" s="1016"/>
      <c r="D19" s="1016"/>
      <c r="E19" s="1016"/>
      <c r="F19" s="1009"/>
      <c r="G19" s="1015"/>
      <c r="H19" s="1015"/>
      <c r="I19" s="997"/>
      <c r="J19" s="996"/>
      <c r="K19" s="996"/>
      <c r="L19" s="594">
        <f>mergeValue(A19)</f>
        <v>1</v>
      </c>
      <c r="M19" s="642" t="s">
        <v>20</v>
      </c>
      <c r="N19" s="1354" t="str">
        <f>IF('Перечень тарифов'!J21="","","" &amp; 'Перечень тарифов'!J21 &amp; "")</f>
        <v>Плата за подключение (технологическое присоединение) объектов заявителей при наличии технической возможности подключения к системе теплоснабжения Общества с ограниченной ответственностью "Шадринские тепловые сети" (г. Шадринск) на 2022 год</v>
      </c>
      <c r="O19" s="1354"/>
      <c r="P19" s="1354"/>
      <c r="Q19" s="1354"/>
      <c r="R19" s="1354"/>
      <c r="S19" s="1354"/>
      <c r="T19" s="1354"/>
      <c r="U19" s="1354"/>
      <c r="V19" s="1354"/>
      <c r="W19" s="1354"/>
      <c r="X19" s="1354"/>
      <c r="Y19" s="1354"/>
      <c r="Z19" s="1354"/>
      <c r="AA19" s="1354"/>
      <c r="AB19" s="1354"/>
      <c r="AC19" s="1354"/>
      <c r="AD19" s="1354"/>
      <c r="AE19" s="1354"/>
      <c r="AF19" s="1354"/>
      <c r="AG19" s="582" t="s">
        <v>476</v>
      </c>
    </row>
    <row r="20" spans="1:44" hidden="1">
      <c r="A20" s="1290"/>
      <c r="B20" s="1290">
        <v>1</v>
      </c>
      <c r="C20" s="1016"/>
      <c r="D20" s="1016"/>
      <c r="E20" s="1016"/>
      <c r="F20" s="1009"/>
      <c r="G20" s="1018"/>
      <c r="H20" s="1019"/>
      <c r="I20" s="998"/>
      <c r="J20" s="993"/>
      <c r="K20" s="991"/>
      <c r="L20" s="594" t="str">
        <f>mergeValue(A20) &amp;"."&amp; mergeValue(B20)</f>
        <v>1.1</v>
      </c>
      <c r="M20" s="547"/>
      <c r="N20" s="1355"/>
      <c r="O20" s="1355"/>
      <c r="P20" s="1355"/>
      <c r="Q20" s="1355"/>
      <c r="R20" s="1355"/>
      <c r="S20" s="1355"/>
      <c r="T20" s="1355"/>
      <c r="U20" s="1355"/>
      <c r="V20" s="1355"/>
      <c r="W20" s="1355"/>
      <c r="X20" s="1355"/>
      <c r="Y20" s="1355"/>
      <c r="Z20" s="1355"/>
      <c r="AA20" s="1355"/>
      <c r="AB20" s="1355"/>
      <c r="AC20" s="1355"/>
      <c r="AD20" s="1355"/>
      <c r="AE20" s="1355"/>
      <c r="AF20" s="1355"/>
      <c r="AG20" s="582"/>
    </row>
    <row r="21" spans="1:44" hidden="1">
      <c r="A21" s="1290"/>
      <c r="B21" s="1290"/>
      <c r="C21" s="1290">
        <v>1</v>
      </c>
      <c r="D21" s="1016"/>
      <c r="E21" s="1016"/>
      <c r="F21" s="1009"/>
      <c r="G21" s="1018"/>
      <c r="H21" s="1019"/>
      <c r="I21" s="998"/>
      <c r="J21" s="993"/>
      <c r="K21" s="991"/>
      <c r="L21" s="594" t="str">
        <f>mergeValue(A21) &amp;"."&amp; mergeValue(B21)&amp;"."&amp; mergeValue(C21)</f>
        <v>1.1.1</v>
      </c>
      <c r="M21" s="548"/>
      <c r="N21" s="1355"/>
      <c r="O21" s="1355"/>
      <c r="P21" s="1355"/>
      <c r="Q21" s="1355"/>
      <c r="R21" s="1355"/>
      <c r="S21" s="1355"/>
      <c r="T21" s="1355"/>
      <c r="U21" s="1355"/>
      <c r="V21" s="1355"/>
      <c r="W21" s="1355"/>
      <c r="X21" s="1355"/>
      <c r="Y21" s="1355"/>
      <c r="Z21" s="1355"/>
      <c r="AA21" s="1355"/>
      <c r="AB21" s="1355"/>
      <c r="AC21" s="1355"/>
      <c r="AD21" s="1355"/>
      <c r="AE21" s="1355"/>
      <c r="AF21" s="1355"/>
      <c r="AG21" s="582"/>
    </row>
    <row r="22" spans="1:44" ht="15" hidden="1" customHeight="1">
      <c r="A22" s="1290"/>
      <c r="B22" s="1290"/>
      <c r="C22" s="1290"/>
      <c r="D22" s="1290">
        <v>1</v>
      </c>
      <c r="E22" s="1016"/>
      <c r="F22" s="1009"/>
      <c r="G22" s="1018"/>
      <c r="H22" s="1019"/>
      <c r="I22" s="998"/>
      <c r="J22" s="993"/>
      <c r="K22" s="991"/>
      <c r="L22" s="594" t="str">
        <f>mergeValue(A22) &amp;"."&amp; mergeValue(B22)&amp;"."&amp; mergeValue(C22)&amp;"."&amp; mergeValue(D22)</f>
        <v>1.1.1.1</v>
      </c>
      <c r="M22" s="549"/>
      <c r="N22" s="1355"/>
      <c r="O22" s="1355"/>
      <c r="P22" s="1355"/>
      <c r="Q22" s="1355"/>
      <c r="R22" s="1355"/>
      <c r="S22" s="1355"/>
      <c r="T22" s="1355"/>
      <c r="U22" s="1355"/>
      <c r="V22" s="1355"/>
      <c r="W22" s="1355"/>
      <c r="X22" s="1355"/>
      <c r="Y22" s="1355"/>
      <c r="Z22" s="1355"/>
      <c r="AA22" s="1355"/>
      <c r="AB22" s="1355"/>
      <c r="AC22" s="1355"/>
      <c r="AD22" s="1355"/>
      <c r="AE22" s="1355"/>
      <c r="AF22" s="1355"/>
      <c r="AG22" s="582"/>
    </row>
    <row r="23" spans="1:44" ht="17.100000000000001" customHeight="1">
      <c r="A23" s="1290"/>
      <c r="B23" s="1290"/>
      <c r="C23" s="1290"/>
      <c r="D23" s="1290"/>
      <c r="E23" s="1290">
        <v>1</v>
      </c>
      <c r="F23" s="1009"/>
      <c r="G23" s="1018"/>
      <c r="H23" s="1019"/>
      <c r="I23" s="1020"/>
      <c r="J23" s="1010"/>
      <c r="K23" s="1235"/>
      <c r="L23" s="1358" t="str">
        <f>mergeValue(A23) &amp;"."&amp; mergeValue(B23)&amp;"."&amp; mergeValue(C23)&amp;"."&amp; mergeValue(D23)&amp;"."&amp; mergeValue(E23)</f>
        <v>1.1.1.1.1</v>
      </c>
      <c r="M23" s="1359" t="s">
        <v>1475</v>
      </c>
      <c r="N23" s="1297" t="s">
        <v>84</v>
      </c>
      <c r="O23" s="1349"/>
      <c r="P23" s="1350">
        <v>1</v>
      </c>
      <c r="Q23" s="1346" t="s">
        <v>36</v>
      </c>
      <c r="R23" s="1297" t="s">
        <v>85</v>
      </c>
      <c r="S23" s="1349"/>
      <c r="T23" s="1350">
        <v>1</v>
      </c>
      <c r="U23" s="1356"/>
      <c r="V23" s="1297" t="s">
        <v>85</v>
      </c>
      <c r="W23" s="562"/>
      <c r="X23" s="540">
        <v>1</v>
      </c>
      <c r="Y23" s="1096"/>
      <c r="Z23" s="1173">
        <f>AA23*1.2</f>
        <v>3577.38</v>
      </c>
      <c r="AA23" s="1173">
        <v>2981.15</v>
      </c>
      <c r="AB23" s="1332" t="s">
        <v>1456</v>
      </c>
      <c r="AC23" s="1297" t="s">
        <v>84</v>
      </c>
      <c r="AD23" s="1332" t="s">
        <v>1457</v>
      </c>
      <c r="AE23" s="1297" t="s">
        <v>85</v>
      </c>
      <c r="AF23" s="579"/>
      <c r="AG23" s="1363" t="s">
        <v>681</v>
      </c>
      <c r="AH23" s="501" t="str">
        <f>strCheckDate(Z24:AF24)</f>
        <v/>
      </c>
      <c r="AI23" s="505" t="str">
        <f>IF(AND(COUNTIF(AJ18:AJ32,AJ23)&gt;1,AJ23&lt;&gt;""),"ErrUnique:HasDoubleConn","")</f>
        <v/>
      </c>
      <c r="AJ23" s="505"/>
      <c r="AK23" s="505"/>
    </row>
    <row r="24" spans="1:44" ht="17.100000000000001" customHeight="1">
      <c r="A24" s="1290"/>
      <c r="B24" s="1290"/>
      <c r="C24" s="1290"/>
      <c r="D24" s="1290"/>
      <c r="E24" s="1290"/>
      <c r="F24" s="1009"/>
      <c r="G24" s="1018"/>
      <c r="H24" s="1019"/>
      <c r="I24" s="1020"/>
      <c r="J24" s="1010"/>
      <c r="K24" s="1235"/>
      <c r="L24" s="1358"/>
      <c r="M24" s="1360"/>
      <c r="N24" s="1297"/>
      <c r="O24" s="1349"/>
      <c r="P24" s="1350"/>
      <c r="Q24" s="1347"/>
      <c r="R24" s="1297"/>
      <c r="S24" s="1349"/>
      <c r="T24" s="1350"/>
      <c r="U24" s="1357"/>
      <c r="V24" s="1297"/>
      <c r="W24" s="602"/>
      <c r="X24" s="566"/>
      <c r="Y24" s="566"/>
      <c r="Z24" s="573"/>
      <c r="AA24" s="604" t="str">
        <f>AB23 &amp; "-" &amp; AD23</f>
        <v>01.01.2022-31.12.2022</v>
      </c>
      <c r="AB24" s="1296"/>
      <c r="AC24" s="1297"/>
      <c r="AD24" s="1296"/>
      <c r="AE24" s="1297"/>
      <c r="AF24" s="674"/>
      <c r="AG24" s="1364"/>
      <c r="AI24" s="505"/>
      <c r="AJ24" s="505"/>
      <c r="AK24" s="505"/>
    </row>
    <row r="25" spans="1:44" ht="15" customHeight="1">
      <c r="A25" s="1290"/>
      <c r="B25" s="1290"/>
      <c r="C25" s="1290"/>
      <c r="D25" s="1290"/>
      <c r="E25" s="1290"/>
      <c r="F25" s="1009"/>
      <c r="G25" s="1018"/>
      <c r="H25" s="1019"/>
      <c r="I25" s="1020"/>
      <c r="J25" s="1010"/>
      <c r="K25" s="1235"/>
      <c r="L25" s="1358"/>
      <c r="M25" s="1360"/>
      <c r="N25" s="1297"/>
      <c r="O25" s="1349"/>
      <c r="P25" s="1350"/>
      <c r="Q25" s="1348"/>
      <c r="R25" s="1297"/>
      <c r="S25" s="603"/>
      <c r="T25" s="559"/>
      <c r="U25" s="566"/>
      <c r="V25" s="572"/>
      <c r="W25" s="572"/>
      <c r="X25" s="572"/>
      <c r="Y25" s="572"/>
      <c r="Z25" s="573"/>
      <c r="AA25" s="573"/>
      <c r="AB25" s="574"/>
      <c r="AC25" s="565"/>
      <c r="AD25" s="565"/>
      <c r="AE25" s="574"/>
      <c r="AF25" s="565"/>
      <c r="AG25" s="1364"/>
      <c r="AI25" s="505"/>
      <c r="AJ25" s="505"/>
      <c r="AK25" s="505"/>
    </row>
    <row r="26" spans="1:44" s="1184" customFormat="1" ht="17.100000000000001" customHeight="1">
      <c r="A26" s="1290"/>
      <c r="B26" s="1290"/>
      <c r="C26" s="1290"/>
      <c r="D26" s="1290"/>
      <c r="E26" s="1290"/>
      <c r="F26" s="1192"/>
      <c r="G26" s="1206"/>
      <c r="H26" s="1194"/>
      <c r="I26" s="1195"/>
      <c r="J26" s="1205"/>
      <c r="K26" s="1235"/>
      <c r="L26" s="1358"/>
      <c r="M26" s="1360"/>
      <c r="N26" s="1297"/>
      <c r="O26" s="1351" t="s">
        <v>1473</v>
      </c>
      <c r="P26" s="1350" t="s">
        <v>49</v>
      </c>
      <c r="Q26" s="1346" t="s">
        <v>37</v>
      </c>
      <c r="R26" s="1297" t="s">
        <v>84</v>
      </c>
      <c r="S26" s="1349"/>
      <c r="T26" s="1350">
        <v>1</v>
      </c>
      <c r="U26" s="1346" t="s">
        <v>26</v>
      </c>
      <c r="V26" s="1297" t="s">
        <v>84</v>
      </c>
      <c r="W26" s="1196"/>
      <c r="X26" s="1185">
        <v>1</v>
      </c>
      <c r="Y26" s="1174" t="s">
        <v>30</v>
      </c>
      <c r="Z26" s="1173">
        <f>AA26*1.2</f>
        <v>2102.6880000000001</v>
      </c>
      <c r="AA26" s="1173">
        <v>1752.24</v>
      </c>
      <c r="AB26" s="1332" t="s">
        <v>1456</v>
      </c>
      <c r="AC26" s="1297" t="s">
        <v>84</v>
      </c>
      <c r="AD26" s="1332" t="s">
        <v>1457</v>
      </c>
      <c r="AE26" s="1297" t="s">
        <v>84</v>
      </c>
      <c r="AF26" s="1200"/>
      <c r="AG26" s="1364"/>
      <c r="AH26" s="1192" t="str">
        <f>strCheckDate(Z27:AF27)</f>
        <v/>
      </c>
      <c r="AI26" s="1193" t="str">
        <f>IF(AND(COUNTIF(AJ21:AJ21,AJ26)&gt;1,AJ26&lt;&gt;""),"ErrUnique:HasDoubleConn","")</f>
        <v/>
      </c>
      <c r="AJ26" s="1193"/>
      <c r="AK26" s="1193"/>
      <c r="AL26" s="1193"/>
      <c r="AM26" s="1193"/>
      <c r="AN26" s="1193"/>
      <c r="AO26" s="1192"/>
      <c r="AP26" s="1192"/>
      <c r="AQ26" s="1192"/>
      <c r="AR26" s="1192"/>
    </row>
    <row r="27" spans="1:44" s="1184" customFormat="1" ht="17.100000000000001" customHeight="1">
      <c r="A27" s="1290"/>
      <c r="B27" s="1290"/>
      <c r="C27" s="1290"/>
      <c r="D27" s="1290"/>
      <c r="E27" s="1290"/>
      <c r="F27" s="1192"/>
      <c r="G27" s="1206"/>
      <c r="H27" s="1194"/>
      <c r="I27" s="1195"/>
      <c r="J27" s="1205"/>
      <c r="K27" s="1235"/>
      <c r="L27" s="1358"/>
      <c r="M27" s="1360"/>
      <c r="N27" s="1297"/>
      <c r="O27" s="1366"/>
      <c r="P27" s="1350"/>
      <c r="Q27" s="1347"/>
      <c r="R27" s="1297"/>
      <c r="S27" s="1349"/>
      <c r="T27" s="1350"/>
      <c r="U27" s="1348"/>
      <c r="V27" s="1297"/>
      <c r="W27" s="1201"/>
      <c r="X27" s="1190"/>
      <c r="Y27" s="1190" t="s">
        <v>713</v>
      </c>
      <c r="Z27" s="1198"/>
      <c r="AA27" s="1203" t="str">
        <f>AB26 &amp; "-" &amp; AD26</f>
        <v>01.01.2022-31.12.2022</v>
      </c>
      <c r="AB27" s="1296"/>
      <c r="AC27" s="1297"/>
      <c r="AD27" s="1296"/>
      <c r="AE27" s="1297"/>
      <c r="AF27" s="1204"/>
      <c r="AG27" s="1364"/>
      <c r="AH27" s="1192"/>
      <c r="AI27" s="1193"/>
      <c r="AJ27" s="1193"/>
      <c r="AK27" s="1193"/>
      <c r="AL27" s="1193"/>
      <c r="AM27" s="1193"/>
      <c r="AN27" s="1193"/>
      <c r="AO27" s="1192"/>
      <c r="AP27" s="1192"/>
      <c r="AQ27" s="1192"/>
      <c r="AR27" s="1192"/>
    </row>
    <row r="28" spans="1:44" s="1184" customFormat="1" ht="17.100000000000001" customHeight="1">
      <c r="A28" s="1290"/>
      <c r="B28" s="1290"/>
      <c r="C28" s="1290"/>
      <c r="D28" s="1290"/>
      <c r="E28" s="1290"/>
      <c r="F28" s="1192"/>
      <c r="G28" s="1206"/>
      <c r="H28" s="1194"/>
      <c r="I28" s="1195"/>
      <c r="J28" s="1205"/>
      <c r="K28" s="1235"/>
      <c r="L28" s="1358"/>
      <c r="M28" s="1360"/>
      <c r="N28" s="1297"/>
      <c r="O28" s="1366"/>
      <c r="P28" s="1350"/>
      <c r="Q28" s="1347"/>
      <c r="R28" s="1297"/>
      <c r="S28" s="1351" t="s">
        <v>1473</v>
      </c>
      <c r="T28" s="1350" t="s">
        <v>49</v>
      </c>
      <c r="U28" s="1346" t="s">
        <v>27</v>
      </c>
      <c r="V28" s="1297" t="s">
        <v>84</v>
      </c>
      <c r="W28" s="1196"/>
      <c r="X28" s="1185">
        <v>1</v>
      </c>
      <c r="Y28" s="1174" t="s">
        <v>30</v>
      </c>
      <c r="Z28" s="1173">
        <f>AA28*1.2</f>
        <v>10720.92</v>
      </c>
      <c r="AA28" s="1173">
        <v>8934.1</v>
      </c>
      <c r="AB28" s="1332" t="s">
        <v>1456</v>
      </c>
      <c r="AC28" s="1297" t="s">
        <v>84</v>
      </c>
      <c r="AD28" s="1332" t="s">
        <v>1457</v>
      </c>
      <c r="AE28" s="1297" t="s">
        <v>84</v>
      </c>
      <c r="AF28" s="1200"/>
      <c r="AG28" s="1364"/>
      <c r="AH28" s="1192" t="str">
        <f>strCheckDate(Z29:AF29)</f>
        <v/>
      </c>
      <c r="AI28" s="1193" t="str">
        <f>IF(AND(COUNTIF(AJ23:AJ23,AJ28)&gt;1,AJ28&lt;&gt;""),"ErrUnique:HasDoubleConn","")</f>
        <v/>
      </c>
      <c r="AJ28" s="1193"/>
      <c r="AK28" s="1193"/>
      <c r="AL28" s="1193"/>
      <c r="AM28" s="1193"/>
      <c r="AN28" s="1193"/>
      <c r="AO28" s="1192"/>
      <c r="AP28" s="1192"/>
      <c r="AQ28" s="1192"/>
      <c r="AR28" s="1192"/>
    </row>
    <row r="29" spans="1:44" s="1184" customFormat="1" ht="17.100000000000001" customHeight="1">
      <c r="A29" s="1290"/>
      <c r="B29" s="1290"/>
      <c r="C29" s="1290"/>
      <c r="D29" s="1290"/>
      <c r="E29" s="1290"/>
      <c r="F29" s="1192"/>
      <c r="G29" s="1206"/>
      <c r="H29" s="1194"/>
      <c r="I29" s="1195"/>
      <c r="J29" s="1205"/>
      <c r="K29" s="1235"/>
      <c r="L29" s="1358"/>
      <c r="M29" s="1360"/>
      <c r="N29" s="1297"/>
      <c r="O29" s="1366"/>
      <c r="P29" s="1350"/>
      <c r="Q29" s="1347"/>
      <c r="R29" s="1297"/>
      <c r="S29" s="1352"/>
      <c r="T29" s="1350"/>
      <c r="U29" s="1348"/>
      <c r="V29" s="1297"/>
      <c r="W29" s="1201"/>
      <c r="X29" s="1190"/>
      <c r="Y29" s="1190" t="s">
        <v>713</v>
      </c>
      <c r="Z29" s="1198"/>
      <c r="AA29" s="1203" t="str">
        <f>AB28 &amp; "-" &amp; AD28</f>
        <v>01.01.2022-31.12.2022</v>
      </c>
      <c r="AB29" s="1296"/>
      <c r="AC29" s="1297"/>
      <c r="AD29" s="1296"/>
      <c r="AE29" s="1297"/>
      <c r="AF29" s="1204"/>
      <c r="AG29" s="1364"/>
      <c r="AH29" s="1192"/>
      <c r="AI29" s="1193"/>
      <c r="AJ29" s="1193"/>
      <c r="AK29" s="1193"/>
      <c r="AL29" s="1193"/>
      <c r="AM29" s="1193"/>
      <c r="AN29" s="1193"/>
      <c r="AO29" s="1192"/>
      <c r="AP29" s="1192"/>
      <c r="AQ29" s="1192"/>
      <c r="AR29" s="1192"/>
    </row>
    <row r="30" spans="1:44" s="1184" customFormat="1" ht="15" customHeight="1">
      <c r="A30" s="1290"/>
      <c r="B30" s="1290"/>
      <c r="C30" s="1290"/>
      <c r="D30" s="1290"/>
      <c r="E30" s="1290"/>
      <c r="F30" s="1192"/>
      <c r="G30" s="1206"/>
      <c r="H30" s="1194"/>
      <c r="I30" s="1195"/>
      <c r="J30" s="1205"/>
      <c r="K30" s="1235"/>
      <c r="L30" s="1358"/>
      <c r="M30" s="1360"/>
      <c r="N30" s="1297"/>
      <c r="O30" s="1352"/>
      <c r="P30" s="1350"/>
      <c r="Q30" s="1348"/>
      <c r="R30" s="1297"/>
      <c r="S30" s="1202"/>
      <c r="T30" s="1188"/>
      <c r="U30" s="1190" t="s">
        <v>714</v>
      </c>
      <c r="V30" s="1197"/>
      <c r="W30" s="1197"/>
      <c r="X30" s="1197"/>
      <c r="Y30" s="1197"/>
      <c r="Z30" s="1198"/>
      <c r="AA30" s="1198"/>
      <c r="AB30" s="1199"/>
      <c r="AC30" s="1189"/>
      <c r="AD30" s="1189"/>
      <c r="AE30" s="1199"/>
      <c r="AF30" s="1189"/>
      <c r="AG30" s="1364"/>
      <c r="AH30" s="1192"/>
      <c r="AI30" s="1193"/>
      <c r="AJ30" s="1193"/>
      <c r="AK30" s="1193"/>
      <c r="AL30" s="1193"/>
      <c r="AM30" s="1193"/>
      <c r="AN30" s="1193"/>
      <c r="AO30" s="1192"/>
      <c r="AP30" s="1192"/>
      <c r="AQ30" s="1192"/>
      <c r="AR30" s="1192"/>
    </row>
    <row r="31" spans="1:44" ht="15" customHeight="1">
      <c r="A31" s="1290"/>
      <c r="B31" s="1290"/>
      <c r="C31" s="1290"/>
      <c r="D31" s="1290"/>
      <c r="E31" s="1290"/>
      <c r="F31" s="1009"/>
      <c r="G31" s="1018"/>
      <c r="H31" s="1019"/>
      <c r="I31" s="1020"/>
      <c r="J31" s="1010"/>
      <c r="K31" s="1235"/>
      <c r="L31" s="1358"/>
      <c r="M31" s="1361"/>
      <c r="N31" s="1297"/>
      <c r="O31" s="575"/>
      <c r="P31" s="577"/>
      <c r="Q31" s="576" t="s">
        <v>1489</v>
      </c>
      <c r="R31" s="572"/>
      <c r="S31" s="572"/>
      <c r="T31" s="572"/>
      <c r="U31" s="572"/>
      <c r="V31" s="572"/>
      <c r="W31" s="572"/>
      <c r="X31" s="572"/>
      <c r="Y31" s="572"/>
      <c r="Z31" s="573"/>
      <c r="AA31" s="573"/>
      <c r="AB31" s="574"/>
      <c r="AC31" s="565"/>
      <c r="AD31" s="565"/>
      <c r="AE31" s="574"/>
      <c r="AF31" s="565"/>
      <c r="AG31" s="1364"/>
      <c r="AI31" s="505"/>
      <c r="AJ31" s="505"/>
      <c r="AK31" s="505"/>
    </row>
    <row r="32" spans="1:44" s="476" customFormat="1" ht="15" customHeight="1">
      <c r="A32" s="1290"/>
      <c r="B32" s="1290"/>
      <c r="C32" s="1290"/>
      <c r="D32" s="1290"/>
      <c r="E32" s="1017"/>
      <c r="F32" s="1011"/>
      <c r="G32" s="1013"/>
      <c r="H32" s="1011"/>
      <c r="I32" s="1020"/>
      <c r="J32" s="1010"/>
      <c r="K32" s="1004"/>
      <c r="L32" s="539"/>
      <c r="M32" s="552" t="s">
        <v>5</v>
      </c>
      <c r="N32" s="552"/>
      <c r="O32" s="552"/>
      <c r="P32" s="552"/>
      <c r="Q32" s="552"/>
      <c r="R32" s="552"/>
      <c r="S32" s="552"/>
      <c r="T32" s="552"/>
      <c r="U32" s="552"/>
      <c r="V32" s="552"/>
      <c r="W32" s="552"/>
      <c r="X32" s="552"/>
      <c r="Y32" s="552"/>
      <c r="Z32" s="552"/>
      <c r="AA32" s="552"/>
      <c r="AB32" s="552"/>
      <c r="AC32" s="552"/>
      <c r="AD32" s="552"/>
      <c r="AE32" s="552"/>
      <c r="AF32" s="552"/>
      <c r="AG32" s="1365"/>
      <c r="AH32" s="502"/>
      <c r="AI32" s="502"/>
      <c r="AJ32" s="213"/>
      <c r="AK32" s="213"/>
    </row>
    <row r="34" spans="12:37" ht="102" customHeight="1">
      <c r="L34" s="1">
        <v>1</v>
      </c>
      <c r="M34" s="1283" t="s">
        <v>682</v>
      </c>
      <c r="N34" s="1283"/>
      <c r="O34" s="1283"/>
      <c r="P34" s="1283"/>
      <c r="Q34" s="1283"/>
      <c r="R34" s="1283"/>
      <c r="S34" s="1283"/>
      <c r="T34" s="1283"/>
      <c r="U34" s="1283"/>
      <c r="V34" s="1283"/>
      <c r="W34" s="1283"/>
      <c r="X34" s="1283"/>
      <c r="Y34" s="1283"/>
      <c r="Z34" s="1283"/>
      <c r="AA34" s="1283"/>
      <c r="AB34" s="1283"/>
      <c r="AC34" s="1283"/>
      <c r="AD34" s="1283"/>
      <c r="AE34" s="1283"/>
      <c r="AF34" s="1283"/>
      <c r="AG34" s="1283"/>
      <c r="AH34" s="507"/>
      <c r="AI34" s="507"/>
      <c r="AJ34" s="507"/>
      <c r="AK34" s="507"/>
    </row>
    <row r="35" spans="12:37" ht="14.25" customHeight="1">
      <c r="L35" s="514"/>
      <c r="M35" s="515"/>
      <c r="N35" s="515"/>
      <c r="O35" s="515"/>
      <c r="P35" s="515"/>
      <c r="Q35" s="515"/>
      <c r="R35" s="515"/>
      <c r="S35" s="515"/>
      <c r="T35" s="515"/>
      <c r="U35" s="515"/>
      <c r="V35" s="515"/>
      <c r="W35" s="515"/>
      <c r="X35" s="515"/>
      <c r="Y35" s="515"/>
      <c r="Z35" s="518"/>
      <c r="AA35" s="518"/>
      <c r="AB35" s="518"/>
      <c r="AC35" s="518"/>
      <c r="AD35" s="518"/>
      <c r="AE35" s="518"/>
      <c r="AF35" s="518"/>
      <c r="AG35" s="518"/>
      <c r="AH35" s="519"/>
      <c r="AI35" s="519"/>
      <c r="AJ35" s="519"/>
      <c r="AK35" s="519"/>
    </row>
  </sheetData>
  <sheetProtection password="FA9C" sheet="1" objects="1" scenarios="1" formatColumns="0" formatRows="0"/>
  <dataConsolidate/>
  <mergeCells count="72">
    <mergeCell ref="AG23:AG32"/>
    <mergeCell ref="M34:AG34"/>
    <mergeCell ref="V23:V24"/>
    <mergeCell ref="AB23:AB24"/>
    <mergeCell ref="AC23:AC24"/>
    <mergeCell ref="AD23:AD24"/>
    <mergeCell ref="AE23:AE24"/>
    <mergeCell ref="P23:P25"/>
    <mergeCell ref="Q23:Q25"/>
    <mergeCell ref="R23:R25"/>
    <mergeCell ref="S23:S24"/>
    <mergeCell ref="T23:T24"/>
    <mergeCell ref="O23:O25"/>
    <mergeCell ref="N23:N31"/>
    <mergeCell ref="O26:O30"/>
    <mergeCell ref="P26:P30"/>
    <mergeCell ref="N15:Q17"/>
    <mergeCell ref="R15:U17"/>
    <mergeCell ref="AC17:AD17"/>
    <mergeCell ref="V15:Y17"/>
    <mergeCell ref="Z16:AA16"/>
    <mergeCell ref="AB16:AD16"/>
    <mergeCell ref="AC18:AD18"/>
    <mergeCell ref="N18:Q18"/>
    <mergeCell ref="R18:U18"/>
    <mergeCell ref="A19:A32"/>
    <mergeCell ref="N19:AF19"/>
    <mergeCell ref="B20:B32"/>
    <mergeCell ref="N20:AF20"/>
    <mergeCell ref="C21:C32"/>
    <mergeCell ref="N21:AF21"/>
    <mergeCell ref="D22:D32"/>
    <mergeCell ref="N22:AF22"/>
    <mergeCell ref="U23:U24"/>
    <mergeCell ref="E23:E31"/>
    <mergeCell ref="K23:K31"/>
    <mergeCell ref="L23:L31"/>
    <mergeCell ref="M23:M31"/>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Q26:Q30"/>
    <mergeCell ref="R26:R30"/>
    <mergeCell ref="S26:S27"/>
    <mergeCell ref="T26:T27"/>
    <mergeCell ref="U26:U27"/>
    <mergeCell ref="S28:S29"/>
    <mergeCell ref="T28:T29"/>
    <mergeCell ref="U28:U29"/>
    <mergeCell ref="V26:V27"/>
    <mergeCell ref="AB26:AB27"/>
    <mergeCell ref="AC26:AC27"/>
    <mergeCell ref="AD26:AD27"/>
    <mergeCell ref="AE26:AE27"/>
    <mergeCell ref="V28:V29"/>
    <mergeCell ref="AB28:AB29"/>
    <mergeCell ref="AC28:AC29"/>
    <mergeCell ref="AD28:AD29"/>
    <mergeCell ref="AE28:AE29"/>
  </mergeCells>
  <dataValidations count="12">
    <dataValidation allowBlank="1" prompt="Для выбора выполните двойной щелчок левой клавиши мыши по соответствующей ячейке." sqref="WVJ983068:WWE983072 IX65564:JS65568 ST65564:TO65568 ACP65564:ADK65568 AML65564:ANG65568 AWH65564:AXC65568 BGD65564:BGY65568 BPZ65564:BQU65568 BZV65564:CAQ65568 CJR65564:CKM65568 CTN65564:CUI65568 DDJ65564:DEE65568 DNF65564:DOA65568 DXB65564:DXW65568 EGX65564:EHS65568 EQT65564:ERO65568 FAP65564:FBK65568 FKL65564:FLG65568 FUH65564:FVC65568 GED65564:GEY65568 GNZ65564:GOU65568 GXV65564:GYQ65568 HHR65564:HIM65568 HRN65564:HSI65568 IBJ65564:ICE65568 ILF65564:IMA65568 IVB65564:IVW65568 JEX65564:JFS65568 JOT65564:JPO65568 JYP65564:JZK65568 KIL65564:KJG65568 KSH65564:KTC65568 LCD65564:LCY65568 LLZ65564:LMU65568 LVV65564:LWQ65568 MFR65564:MGM65568 MPN65564:MQI65568 MZJ65564:NAE65568 NJF65564:NKA65568 NTB65564:NTW65568 OCX65564:ODS65568 OMT65564:ONO65568 OWP65564:OXK65568 PGL65564:PHG65568 PQH65564:PRC65568 QAD65564:QAY65568 QJZ65564:QKU65568 QTV65564:QUQ65568 RDR65564:REM65568 RNN65564:ROI65568 RXJ65564:RYE65568 SHF65564:SIA65568 SRB65564:SRW65568 TAX65564:TBS65568 TKT65564:TLO65568 TUP65564:TVK65568 UEL65564:UFG65568 UOH65564:UPC65568 UYD65564:UYY65568 VHZ65564:VIU65568 VRV65564:VSQ65568 WBR65564:WCM65568 WLN65564:WMI65568 WVJ65564:WWE65568 IX131100:JS131104 ST131100:TO131104 ACP131100:ADK131104 AML131100:ANG131104 AWH131100:AXC131104 BGD131100:BGY131104 BPZ131100:BQU131104 BZV131100:CAQ131104 CJR131100:CKM131104 CTN131100:CUI131104 DDJ131100:DEE131104 DNF131100:DOA131104 DXB131100:DXW131104 EGX131100:EHS131104 EQT131100:ERO131104 FAP131100:FBK131104 FKL131100:FLG131104 FUH131100:FVC131104 GED131100:GEY131104 GNZ131100:GOU131104 GXV131100:GYQ131104 HHR131100:HIM131104 HRN131100:HSI131104 IBJ131100:ICE131104 ILF131100:IMA131104 IVB131100:IVW131104 JEX131100:JFS131104 JOT131100:JPO131104 JYP131100:JZK131104 KIL131100:KJG131104 KSH131100:KTC131104 LCD131100:LCY131104 LLZ131100:LMU131104 LVV131100:LWQ131104 MFR131100:MGM131104 MPN131100:MQI131104 MZJ131100:NAE131104 NJF131100:NKA131104 NTB131100:NTW131104 OCX131100:ODS131104 OMT131100:ONO131104 OWP131100:OXK131104 PGL131100:PHG131104 PQH131100:PRC131104 QAD131100:QAY131104 QJZ131100:QKU131104 QTV131100:QUQ131104 RDR131100:REM131104 RNN131100:ROI131104 RXJ131100:RYE131104 SHF131100:SIA131104 SRB131100:SRW131104 TAX131100:TBS131104 TKT131100:TLO131104 TUP131100:TVK131104 UEL131100:UFG131104 UOH131100:UPC131104 UYD131100:UYY131104 VHZ131100:VIU131104 VRV131100:VSQ131104 WBR131100:WCM131104 WLN131100:WMI131104 WVJ131100:WWE131104 IX196636:JS196640 ST196636:TO196640 ACP196636:ADK196640 AML196636:ANG196640 AWH196636:AXC196640 BGD196636:BGY196640 BPZ196636:BQU196640 BZV196636:CAQ196640 CJR196636:CKM196640 CTN196636:CUI196640 DDJ196636:DEE196640 DNF196636:DOA196640 DXB196636:DXW196640 EGX196636:EHS196640 EQT196636:ERO196640 FAP196636:FBK196640 FKL196636:FLG196640 FUH196636:FVC196640 GED196636:GEY196640 GNZ196636:GOU196640 GXV196636:GYQ196640 HHR196636:HIM196640 HRN196636:HSI196640 IBJ196636:ICE196640 ILF196636:IMA196640 IVB196636:IVW196640 JEX196636:JFS196640 JOT196636:JPO196640 JYP196636:JZK196640 KIL196636:KJG196640 KSH196636:KTC196640 LCD196636:LCY196640 LLZ196636:LMU196640 LVV196636:LWQ196640 MFR196636:MGM196640 MPN196636:MQI196640 MZJ196636:NAE196640 NJF196636:NKA196640 NTB196636:NTW196640 OCX196636:ODS196640 OMT196636:ONO196640 OWP196636:OXK196640 PGL196636:PHG196640 PQH196636:PRC196640 QAD196636:QAY196640 QJZ196636:QKU196640 QTV196636:QUQ196640 RDR196636:REM196640 RNN196636:ROI196640 RXJ196636:RYE196640 SHF196636:SIA196640 SRB196636:SRW196640 TAX196636:TBS196640 TKT196636:TLO196640 TUP196636:TVK196640 UEL196636:UFG196640 UOH196636:UPC196640 UYD196636:UYY196640 VHZ196636:VIU196640 VRV196636:VSQ196640 WBR196636:WCM196640 WLN196636:WMI196640 WVJ196636:WWE196640 IX262172:JS262176 ST262172:TO262176 ACP262172:ADK262176 AML262172:ANG262176 AWH262172:AXC262176 BGD262172:BGY262176 BPZ262172:BQU262176 BZV262172:CAQ262176 CJR262172:CKM262176 CTN262172:CUI262176 DDJ262172:DEE262176 DNF262172:DOA262176 DXB262172:DXW262176 EGX262172:EHS262176 EQT262172:ERO262176 FAP262172:FBK262176 FKL262172:FLG262176 FUH262172:FVC262176 GED262172:GEY262176 GNZ262172:GOU262176 GXV262172:GYQ262176 HHR262172:HIM262176 HRN262172:HSI262176 IBJ262172:ICE262176 ILF262172:IMA262176 IVB262172:IVW262176 JEX262172:JFS262176 JOT262172:JPO262176 JYP262172:JZK262176 KIL262172:KJG262176 KSH262172:KTC262176 LCD262172:LCY262176 LLZ262172:LMU262176 LVV262172:LWQ262176 MFR262172:MGM262176 MPN262172:MQI262176 MZJ262172:NAE262176 NJF262172:NKA262176 NTB262172:NTW262176 OCX262172:ODS262176 OMT262172:ONO262176 OWP262172:OXK262176 PGL262172:PHG262176 PQH262172:PRC262176 QAD262172:QAY262176 QJZ262172:QKU262176 QTV262172:QUQ262176 RDR262172:REM262176 RNN262172:ROI262176 RXJ262172:RYE262176 SHF262172:SIA262176 SRB262172:SRW262176 TAX262172:TBS262176 TKT262172:TLO262176 TUP262172:TVK262176 UEL262172:UFG262176 UOH262172:UPC262176 UYD262172:UYY262176 VHZ262172:VIU262176 VRV262172:VSQ262176 WBR262172:WCM262176 WLN262172:WMI262176 WVJ262172:WWE262176 IX327708:JS327712 ST327708:TO327712 ACP327708:ADK327712 AML327708:ANG327712 AWH327708:AXC327712 BGD327708:BGY327712 BPZ327708:BQU327712 BZV327708:CAQ327712 CJR327708:CKM327712 CTN327708:CUI327712 DDJ327708:DEE327712 DNF327708:DOA327712 DXB327708:DXW327712 EGX327708:EHS327712 EQT327708:ERO327712 FAP327708:FBK327712 FKL327708:FLG327712 FUH327708:FVC327712 GED327708:GEY327712 GNZ327708:GOU327712 GXV327708:GYQ327712 HHR327708:HIM327712 HRN327708:HSI327712 IBJ327708:ICE327712 ILF327708:IMA327712 IVB327708:IVW327712 JEX327708:JFS327712 JOT327708:JPO327712 JYP327708:JZK327712 KIL327708:KJG327712 KSH327708:KTC327712 LCD327708:LCY327712 LLZ327708:LMU327712 LVV327708:LWQ327712 MFR327708:MGM327712 MPN327708:MQI327712 MZJ327708:NAE327712 NJF327708:NKA327712 NTB327708:NTW327712 OCX327708:ODS327712 OMT327708:ONO327712 OWP327708:OXK327712 PGL327708:PHG327712 PQH327708:PRC327712 QAD327708:QAY327712 QJZ327708:QKU327712 QTV327708:QUQ327712 RDR327708:REM327712 RNN327708:ROI327712 RXJ327708:RYE327712 SHF327708:SIA327712 SRB327708:SRW327712 TAX327708:TBS327712 TKT327708:TLO327712 TUP327708:TVK327712 UEL327708:UFG327712 UOH327708:UPC327712 UYD327708:UYY327712 VHZ327708:VIU327712 VRV327708:VSQ327712 WBR327708:WCM327712 WLN327708:WMI327712 WVJ327708:WWE327712 IX393244:JS393248 ST393244:TO393248 ACP393244:ADK393248 AML393244:ANG393248 AWH393244:AXC393248 BGD393244:BGY393248 BPZ393244:BQU393248 BZV393244:CAQ393248 CJR393244:CKM393248 CTN393244:CUI393248 DDJ393244:DEE393248 DNF393244:DOA393248 DXB393244:DXW393248 EGX393244:EHS393248 EQT393244:ERO393248 FAP393244:FBK393248 FKL393244:FLG393248 FUH393244:FVC393248 GED393244:GEY393248 GNZ393244:GOU393248 GXV393244:GYQ393248 HHR393244:HIM393248 HRN393244:HSI393248 IBJ393244:ICE393248 ILF393244:IMA393248 IVB393244:IVW393248 JEX393244:JFS393248 JOT393244:JPO393248 JYP393244:JZK393248 KIL393244:KJG393248 KSH393244:KTC393248 LCD393244:LCY393248 LLZ393244:LMU393248 LVV393244:LWQ393248 MFR393244:MGM393248 MPN393244:MQI393248 MZJ393244:NAE393248 NJF393244:NKA393248 NTB393244:NTW393248 OCX393244:ODS393248 OMT393244:ONO393248 OWP393244:OXK393248 PGL393244:PHG393248 PQH393244:PRC393248 QAD393244:QAY393248 QJZ393244:QKU393248 QTV393244:QUQ393248 RDR393244:REM393248 RNN393244:ROI393248 RXJ393244:RYE393248 SHF393244:SIA393248 SRB393244:SRW393248 TAX393244:TBS393248 TKT393244:TLO393248 TUP393244:TVK393248 UEL393244:UFG393248 UOH393244:UPC393248 UYD393244:UYY393248 VHZ393244:VIU393248 VRV393244:VSQ393248 WBR393244:WCM393248 WLN393244:WMI393248 WVJ393244:WWE393248 IX458780:JS458784 ST458780:TO458784 ACP458780:ADK458784 AML458780:ANG458784 AWH458780:AXC458784 BGD458780:BGY458784 BPZ458780:BQU458784 BZV458780:CAQ458784 CJR458780:CKM458784 CTN458780:CUI458784 DDJ458780:DEE458784 DNF458780:DOA458784 DXB458780:DXW458784 EGX458780:EHS458784 EQT458780:ERO458784 FAP458780:FBK458784 FKL458780:FLG458784 FUH458780:FVC458784 GED458780:GEY458784 GNZ458780:GOU458784 GXV458780:GYQ458784 HHR458780:HIM458784 HRN458780:HSI458784 IBJ458780:ICE458784 ILF458780:IMA458784 IVB458780:IVW458784 JEX458780:JFS458784 JOT458780:JPO458784 JYP458780:JZK458784 KIL458780:KJG458784 KSH458780:KTC458784 LCD458780:LCY458784 LLZ458780:LMU458784 LVV458780:LWQ458784 MFR458780:MGM458784 MPN458780:MQI458784 MZJ458780:NAE458784 NJF458780:NKA458784 NTB458780:NTW458784 OCX458780:ODS458784 OMT458780:ONO458784 OWP458780:OXK458784 PGL458780:PHG458784 PQH458780:PRC458784 QAD458780:QAY458784 QJZ458780:QKU458784 QTV458780:QUQ458784 RDR458780:REM458784 RNN458780:ROI458784 RXJ458780:RYE458784 SHF458780:SIA458784 SRB458780:SRW458784 TAX458780:TBS458784 TKT458780:TLO458784 TUP458780:TVK458784 UEL458780:UFG458784 UOH458780:UPC458784 UYD458780:UYY458784 VHZ458780:VIU458784 VRV458780:VSQ458784 WBR458780:WCM458784 WLN458780:WMI458784 WVJ458780:WWE458784 IX524316:JS524320 ST524316:TO524320 ACP524316:ADK524320 AML524316:ANG524320 AWH524316:AXC524320 BGD524316:BGY524320 BPZ524316:BQU524320 BZV524316:CAQ524320 CJR524316:CKM524320 CTN524316:CUI524320 DDJ524316:DEE524320 DNF524316:DOA524320 DXB524316:DXW524320 EGX524316:EHS524320 EQT524316:ERO524320 FAP524316:FBK524320 FKL524316:FLG524320 FUH524316:FVC524320 GED524316:GEY524320 GNZ524316:GOU524320 GXV524316:GYQ524320 HHR524316:HIM524320 HRN524316:HSI524320 IBJ524316:ICE524320 ILF524316:IMA524320 IVB524316:IVW524320 JEX524316:JFS524320 JOT524316:JPO524320 JYP524316:JZK524320 KIL524316:KJG524320 KSH524316:KTC524320 LCD524316:LCY524320 LLZ524316:LMU524320 LVV524316:LWQ524320 MFR524316:MGM524320 MPN524316:MQI524320 MZJ524316:NAE524320 NJF524316:NKA524320 NTB524316:NTW524320 OCX524316:ODS524320 OMT524316:ONO524320 OWP524316:OXK524320 PGL524316:PHG524320 PQH524316:PRC524320 QAD524316:QAY524320 QJZ524316:QKU524320 QTV524316:QUQ524320 RDR524316:REM524320 RNN524316:ROI524320 RXJ524316:RYE524320 SHF524316:SIA524320 SRB524316:SRW524320 TAX524316:TBS524320 TKT524316:TLO524320 TUP524316:TVK524320 UEL524316:UFG524320 UOH524316:UPC524320 UYD524316:UYY524320 VHZ524316:VIU524320 VRV524316:VSQ524320 WBR524316:WCM524320 WLN524316:WMI524320 WVJ524316:WWE524320 IX589852:JS589856 ST589852:TO589856 ACP589852:ADK589856 AML589852:ANG589856 AWH589852:AXC589856 BGD589852:BGY589856 BPZ589852:BQU589856 BZV589852:CAQ589856 CJR589852:CKM589856 CTN589852:CUI589856 DDJ589852:DEE589856 DNF589852:DOA589856 DXB589852:DXW589856 EGX589852:EHS589856 EQT589852:ERO589856 FAP589852:FBK589856 FKL589852:FLG589856 FUH589852:FVC589856 GED589852:GEY589856 GNZ589852:GOU589856 GXV589852:GYQ589856 HHR589852:HIM589856 HRN589852:HSI589856 IBJ589852:ICE589856 ILF589852:IMA589856 IVB589852:IVW589856 JEX589852:JFS589856 JOT589852:JPO589856 JYP589852:JZK589856 KIL589852:KJG589856 KSH589852:KTC589856 LCD589852:LCY589856 LLZ589852:LMU589856 LVV589852:LWQ589856 MFR589852:MGM589856 MPN589852:MQI589856 MZJ589852:NAE589856 NJF589852:NKA589856 NTB589852:NTW589856 OCX589852:ODS589856 OMT589852:ONO589856 OWP589852:OXK589856 PGL589852:PHG589856 PQH589852:PRC589856 QAD589852:QAY589856 QJZ589852:QKU589856 QTV589852:QUQ589856 RDR589852:REM589856 RNN589852:ROI589856 RXJ589852:RYE589856 SHF589852:SIA589856 SRB589852:SRW589856 TAX589852:TBS589856 TKT589852:TLO589856 TUP589852:TVK589856 UEL589852:UFG589856 UOH589852:UPC589856 UYD589852:UYY589856 VHZ589852:VIU589856 VRV589852:VSQ589856 WBR589852:WCM589856 WLN589852:WMI589856 WVJ589852:WWE589856 IX655388:JS655392 ST655388:TO655392 ACP655388:ADK655392 AML655388:ANG655392 AWH655388:AXC655392 BGD655388:BGY655392 BPZ655388:BQU655392 BZV655388:CAQ655392 CJR655388:CKM655392 CTN655388:CUI655392 DDJ655388:DEE655392 DNF655388:DOA655392 DXB655388:DXW655392 EGX655388:EHS655392 EQT655388:ERO655392 FAP655388:FBK655392 FKL655388:FLG655392 FUH655388:FVC655392 GED655388:GEY655392 GNZ655388:GOU655392 GXV655388:GYQ655392 HHR655388:HIM655392 HRN655388:HSI655392 IBJ655388:ICE655392 ILF655388:IMA655392 IVB655388:IVW655392 JEX655388:JFS655392 JOT655388:JPO655392 JYP655388:JZK655392 KIL655388:KJG655392 KSH655388:KTC655392 LCD655388:LCY655392 LLZ655388:LMU655392 LVV655388:LWQ655392 MFR655388:MGM655392 MPN655388:MQI655392 MZJ655388:NAE655392 NJF655388:NKA655392 NTB655388:NTW655392 OCX655388:ODS655392 OMT655388:ONO655392 OWP655388:OXK655392 PGL655388:PHG655392 PQH655388:PRC655392 QAD655388:QAY655392 QJZ655388:QKU655392 QTV655388:QUQ655392 RDR655388:REM655392 RNN655388:ROI655392 RXJ655388:RYE655392 SHF655388:SIA655392 SRB655388:SRW655392 TAX655388:TBS655392 TKT655388:TLO655392 TUP655388:TVK655392 UEL655388:UFG655392 UOH655388:UPC655392 UYD655388:UYY655392 VHZ655388:VIU655392 VRV655388:VSQ655392 WBR655388:WCM655392 WLN655388:WMI655392 WVJ655388:WWE655392 IX720924:JS720928 ST720924:TO720928 ACP720924:ADK720928 AML720924:ANG720928 AWH720924:AXC720928 BGD720924:BGY720928 BPZ720924:BQU720928 BZV720924:CAQ720928 CJR720924:CKM720928 CTN720924:CUI720928 DDJ720924:DEE720928 DNF720924:DOA720928 DXB720924:DXW720928 EGX720924:EHS720928 EQT720924:ERO720928 FAP720924:FBK720928 FKL720924:FLG720928 FUH720924:FVC720928 GED720924:GEY720928 GNZ720924:GOU720928 GXV720924:GYQ720928 HHR720924:HIM720928 HRN720924:HSI720928 IBJ720924:ICE720928 ILF720924:IMA720928 IVB720924:IVW720928 JEX720924:JFS720928 JOT720924:JPO720928 JYP720924:JZK720928 KIL720924:KJG720928 KSH720924:KTC720928 LCD720924:LCY720928 LLZ720924:LMU720928 LVV720924:LWQ720928 MFR720924:MGM720928 MPN720924:MQI720928 MZJ720924:NAE720928 NJF720924:NKA720928 NTB720924:NTW720928 OCX720924:ODS720928 OMT720924:ONO720928 OWP720924:OXK720928 PGL720924:PHG720928 PQH720924:PRC720928 QAD720924:QAY720928 QJZ720924:QKU720928 QTV720924:QUQ720928 RDR720924:REM720928 RNN720924:ROI720928 RXJ720924:RYE720928 SHF720924:SIA720928 SRB720924:SRW720928 TAX720924:TBS720928 TKT720924:TLO720928 TUP720924:TVK720928 UEL720924:UFG720928 UOH720924:UPC720928 UYD720924:UYY720928 VHZ720924:VIU720928 VRV720924:VSQ720928 WBR720924:WCM720928 WLN720924:WMI720928 WVJ720924:WWE720928 IX786460:JS786464 ST786460:TO786464 ACP786460:ADK786464 AML786460:ANG786464 AWH786460:AXC786464 BGD786460:BGY786464 BPZ786460:BQU786464 BZV786460:CAQ786464 CJR786460:CKM786464 CTN786460:CUI786464 DDJ786460:DEE786464 DNF786460:DOA786464 DXB786460:DXW786464 EGX786460:EHS786464 EQT786460:ERO786464 FAP786460:FBK786464 FKL786460:FLG786464 FUH786460:FVC786464 GED786460:GEY786464 GNZ786460:GOU786464 GXV786460:GYQ786464 HHR786460:HIM786464 HRN786460:HSI786464 IBJ786460:ICE786464 ILF786460:IMA786464 IVB786460:IVW786464 JEX786460:JFS786464 JOT786460:JPO786464 JYP786460:JZK786464 KIL786460:KJG786464 KSH786460:KTC786464 LCD786460:LCY786464 LLZ786460:LMU786464 LVV786460:LWQ786464 MFR786460:MGM786464 MPN786460:MQI786464 MZJ786460:NAE786464 NJF786460:NKA786464 NTB786460:NTW786464 OCX786460:ODS786464 OMT786460:ONO786464 OWP786460:OXK786464 PGL786460:PHG786464 PQH786460:PRC786464 QAD786460:QAY786464 QJZ786460:QKU786464 QTV786460:QUQ786464 RDR786460:REM786464 RNN786460:ROI786464 RXJ786460:RYE786464 SHF786460:SIA786464 SRB786460:SRW786464 TAX786460:TBS786464 TKT786460:TLO786464 TUP786460:TVK786464 UEL786460:UFG786464 UOH786460:UPC786464 UYD786460:UYY786464 VHZ786460:VIU786464 VRV786460:VSQ786464 WBR786460:WCM786464 WLN786460:WMI786464 WVJ786460:WWE786464 IX851996:JS852000 ST851996:TO852000 ACP851996:ADK852000 AML851996:ANG852000 AWH851996:AXC852000 BGD851996:BGY852000 BPZ851996:BQU852000 BZV851996:CAQ852000 CJR851996:CKM852000 CTN851996:CUI852000 DDJ851996:DEE852000 DNF851996:DOA852000 DXB851996:DXW852000 EGX851996:EHS852000 EQT851996:ERO852000 FAP851996:FBK852000 FKL851996:FLG852000 FUH851996:FVC852000 GED851996:GEY852000 GNZ851996:GOU852000 GXV851996:GYQ852000 HHR851996:HIM852000 HRN851996:HSI852000 IBJ851996:ICE852000 ILF851996:IMA852000 IVB851996:IVW852000 JEX851996:JFS852000 JOT851996:JPO852000 JYP851996:JZK852000 KIL851996:KJG852000 KSH851996:KTC852000 LCD851996:LCY852000 LLZ851996:LMU852000 LVV851996:LWQ852000 MFR851996:MGM852000 MPN851996:MQI852000 MZJ851996:NAE852000 NJF851996:NKA852000 NTB851996:NTW852000 OCX851996:ODS852000 OMT851996:ONO852000 OWP851996:OXK852000 PGL851996:PHG852000 PQH851996:PRC852000 QAD851996:QAY852000 QJZ851996:QKU852000 QTV851996:QUQ852000 RDR851996:REM852000 RNN851996:ROI852000 RXJ851996:RYE852000 SHF851996:SIA852000 SRB851996:SRW852000 TAX851996:TBS852000 TKT851996:TLO852000 TUP851996:TVK852000 UEL851996:UFG852000 UOH851996:UPC852000 UYD851996:UYY852000 VHZ851996:VIU852000 VRV851996:VSQ852000 WBR851996:WCM852000 WLN851996:WMI852000 WVJ851996:WWE852000 IX917532:JS917536 ST917532:TO917536 ACP917532:ADK917536 AML917532:ANG917536 AWH917532:AXC917536 BGD917532:BGY917536 BPZ917532:BQU917536 BZV917532:CAQ917536 CJR917532:CKM917536 CTN917532:CUI917536 DDJ917532:DEE917536 DNF917532:DOA917536 DXB917532:DXW917536 EGX917532:EHS917536 EQT917532:ERO917536 FAP917532:FBK917536 FKL917532:FLG917536 FUH917532:FVC917536 GED917532:GEY917536 GNZ917532:GOU917536 GXV917532:GYQ917536 HHR917532:HIM917536 HRN917532:HSI917536 IBJ917532:ICE917536 ILF917532:IMA917536 IVB917532:IVW917536 JEX917532:JFS917536 JOT917532:JPO917536 JYP917532:JZK917536 KIL917532:KJG917536 KSH917532:KTC917536 LCD917532:LCY917536 LLZ917532:LMU917536 LVV917532:LWQ917536 MFR917532:MGM917536 MPN917532:MQI917536 MZJ917532:NAE917536 NJF917532:NKA917536 NTB917532:NTW917536 OCX917532:ODS917536 OMT917532:ONO917536 OWP917532:OXK917536 PGL917532:PHG917536 PQH917532:PRC917536 QAD917532:QAY917536 QJZ917532:QKU917536 QTV917532:QUQ917536 RDR917532:REM917536 RNN917532:ROI917536 RXJ917532:RYE917536 SHF917532:SIA917536 SRB917532:SRW917536 TAX917532:TBS917536 TKT917532:TLO917536 TUP917532:TVK917536 UEL917532:UFG917536 UOH917532:UPC917536 UYD917532:UYY917536 VHZ917532:VIU917536 VRV917532:VSQ917536 WBR917532:WCM917536 WLN917532:WMI917536 WVJ917532:WWE917536 IX983068:JS983072 ST983068:TO983072 ACP983068:ADK983072 AML983068:ANG983072 AWH983068:AXC983072 BGD983068:BGY983072 BPZ983068:BQU983072 BZV983068:CAQ983072 CJR983068:CKM983072 CTN983068:CUI983072 DDJ983068:DEE983072 DNF983068:DOA983072 DXB983068:DXW983072 EGX983068:EHS983072 EQT983068:ERO983072 FAP983068:FBK983072 FKL983068:FLG983072 FUH983068:FVC983072 GED983068:GEY983072 GNZ983068:GOU983072 GXV983068:GYQ983072 HHR983068:HIM983072 HRN983068:HSI983072 IBJ983068:ICE983072 ILF983068:IMA983072 IVB983068:IVW983072 JEX983068:JFS983072 JOT983068:JPO983072 JYP983068:JZK983072 KIL983068:KJG983072 KSH983068:KTC983072 LCD983068:LCY983072 LLZ983068:LMU983072 LVV983068:LWQ983072 MFR983068:MGM983072 MPN983068:MQI983072 MZJ983068:NAE983072 NJF983068:NKA983072 NTB983068:NTW983072 OCX983068:ODS983072 OMT983068:ONO983072 OWP983068:OXK983072 PGL983068:PHG983072 PQH983068:PRC983072 QAD983068:QAY983072 QJZ983068:QKU983072 QTV983068:QUQ983072 RDR983068:REM983072 RNN983068:ROI983072 RXJ983068:RYE983072 SHF983068:SIA983072 SRB983068:SRW983072 TAX983068:TBS983072 TKT983068:TLO983072 TUP983068:TVK983072 UEL983068:UFG983072 UOH983068:UPC983072 UYD983068:UYY983072 VHZ983068:VIU983072 VRV983068:VSQ983072 WBR983068:WCM983072 WLN983068:WMI983072 IX32:JS32 WVJ32:WWE32 WLN32:WMI32 WBR32:WCM32 VRV32:VSQ32 VHZ32:VIU32 UYD32:UYY32 UOH32:UPC32 UEL32:UFG32 TUP32:TVK32 TKT32:TLO32 TAX32:TBS32 SRB32:SRW32 SHF32:SIA32 RXJ32:RYE32 RNN32:ROI32 RDR32:REM32 QTV32:QUQ32 QJZ32:QKU32 QAD32:QAY32 PQH32:PRC32 PGL32:PHG32 OWP32:OXK32 OMT32:ONO32 OCX32:ODS32 NTB32:NTW32 NJF32:NKA32 MZJ32:NAE32 MPN32:MQI32 MFR32:MGM32 LVV32:LWQ32 LLZ32:LMU32 LCD32:LCY32 KSH32:KTC32 KIL32:KJG32 JYP32:JZK32 JOT32:JPO32 JEX32:JFS32 IVB32:IVW32 ILF32:IMA32 IBJ32:ICE32 HRN32:HSI32 HHR32:HIM32 GXV32:GYQ32 GNZ32:GOU32 GED32:GEY32 FUH32:FVC32 FKL32:FLG32 FAP32:FBK32 EQT32:ERO32 EGX32:EHS32 DXB32:DXW32 DNF32:DOA32 DDJ32:DEE32 CTN32:CUI32 CJR32:CKM32 BZV32:CAQ32 BPZ32:BQU32 BGD32:BGY32 AWH32:AXC32 AML32:ANG32 ACP32:ADK32 ST32:TO32 L65564:AG65568 L131100:AG131104 L196636:AG196640 L262172:AG262176 L327708:AG327712 L393244:AG393248 L458780:AG458784 L524316:AG524320 L589852:AG589856 L655388:AG655392 L720924:AG720928 L786460:AG786464 L851996:AG852000 L917532:AG917536 L983068:AG98307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0:AD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AD131096:AD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AD196632:AD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AD262168:AD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AD327704:AD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AD393240:AD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AD458776:AD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AD524312:AD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AD589848:AD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AD655384:AD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AD720920:AD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AD786456:AD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AD851992:AD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AD917528:AD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AD983064:AD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60:AB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AB131096:AB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AB196632:AB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AB262168:AB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AB327704:AB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AB393240:AB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AB458776:AB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AB524312:AB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AB589848:AB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AB655384:AB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AB720920:AB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AB786456:AB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AB851992:AB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AB917528:AB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AB983064:AB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JZ26:JZ29 TV26:TV29 ADR26:ADR29 ANN26:ANN29 AXJ26:AXJ29 BHF26:BHF29 BRB26:BRB29 CAX26:CAX29 CKT26:CKT29 CUP26:CUP29 DEL26:DEL29 DOH26:DOH29 DYD26:DYD29 EHZ26:EHZ29 ERV26:ERV29 FBR26:FBR29 FLN26:FLN29 FVJ26:FVJ29 GFF26:GFF29 GPB26:GPB29 GYX26:GYX29 HIT26:HIT29 HSP26:HSP29 ICL26:ICL29 IMH26:IMH29 IWD26:IWD29 JFZ26:JFZ29 JPV26:JPV29 JZR26:JZR29 KJN26:KJN29 KTJ26:KTJ29 LDF26:LDF29 LNB26:LNB29 LWX26:LWX29 MGT26:MGT29 MQP26:MQP29 NAL26:NAL29 NKH26:NKH29 NUD26:NUD29 ODZ26:ODZ29 ONV26:ONV29 OXR26:OXR29 PHN26:PHN29 PRJ26:PRJ29 QBF26:QBF29 QLB26:QLB29 QUX26:QUX29 RET26:RET29 ROP26:ROP29 RYL26:RYL29 SIH26:SIH29 SSD26:SSD29 TBZ26:TBZ29 TLV26:TLV29 TVR26:TVR29 UFN26:UFN29 UPJ26:UPJ29 UZF26:UZF29 VJB26:VJB29 VSX26:VSX29 WCT26:WCT29 WMP26:WMP29 WWL26:WWL29 AB26:AB29 JX26:JX29 TT26:TT29 ADP26:ADP29 ANL26:ANL29 AXH26:AXH29 BHD26:BHD29 BQZ26:BQZ29 CAV26:CAV29 CKR26:CKR29 CUN26:CUN29 DEJ26:DEJ29 DOF26:DOF29 DYB26:DYB29 EHX26:EHX29 ERT26:ERT29 FBP26:FBP29 FLL26:FLL29 FVH26:FVH29 GFD26:GFD29 GOZ26:GOZ29 GYV26:GYV29 HIR26:HIR29 HSN26:HSN29 ICJ26:ICJ29 IMF26:IMF29 IWB26:IWB29 JFX26:JFX29 JPT26:JPT29 JZP26:JZP29 KJL26:KJL29 KTH26:KTH29 LDD26:LDD29 LMZ26:LMZ29 LWV26:LWV29 MGR26:MGR29 MQN26:MQN29 NAJ26:NAJ29 NKF26:NKF29 NUB26:NUB29 ODX26:ODX29 ONT26:ONT29 OXP26:OXP29 PHL26:PHL29 PRH26:PRH29 QBD26:QBD29 QKZ26:QKZ29 QUV26:QUV29 RER26:RER29 RON26:RON29 RYJ26:RYJ29 SIF26:SIF29 SSB26:SSB29 TBX26:TBX29 TLT26:TLT29 TVP26:TVP29 UFL26:UFL29 UPH26:UPH29 UZD26:UZD29 VIZ26:VIZ29 VSV26:VSV29 WCR26:WCR29 WMN26:WMN29 WWJ26:WWJ29 AD26:AD29"/>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M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M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M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M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M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M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M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M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M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M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M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M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M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M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formula1>900</formula1>
    </dataValidation>
    <dataValidation allowBlank="1" promptTitle="checkPeriodRange" sqref="WVY983065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AA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AA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AA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AA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AA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AA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AA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AA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AA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AA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AA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AA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AA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AA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JW27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0:AA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Z131096:AA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Z196632:AA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Z262168:AA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Z327704:AA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Z393240:AA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Z458776:AA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Z524312:AA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Z589848:AA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Z655384:AA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Z720920:AA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Z786456:AA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Z851992:AA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Z917528:AA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Z983064:AA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WWH26:WWI26 WML26:WMM26 Z26:AA26 JV26:JW26 TR26:TS26 ADN26:ADO26 ANJ26:ANK26 AXF26:AXG26 BHB26:BHC26 BQX26:BQY26 CAT26:CAU26 CKP26:CKQ26 CUL26:CUM26 DEH26:DEI26 DOD26:DOE26 DXZ26:DYA26 EHV26:EHW26 ERR26:ERS26 FBN26:FBO26 FLJ26:FLK26 FVF26:FVG26 GFB26:GFC26 GOX26:GOY26 GYT26:GYU26 HIP26:HIQ26 HSL26:HSM26 ICH26:ICI26 IMD26:IME26 IVZ26:IWA26 JFV26:JFW26 JPR26:JPS26 JZN26:JZO26 KJJ26:KJK26 KTF26:KTG26 LDB26:LDC26 LMX26:LMY26 LWT26:LWU26 MGP26:MGQ26 MQL26:MQM26 NAH26:NAI26 NKD26:NKE26 NTZ26:NUA26 ODV26:ODW26 ONR26:ONS26 OXN26:OXO26 PHJ26:PHK26 PRF26:PRG26 QBB26:QBC26 QKX26:QKY26 QUT26:QUU26 REP26:REQ26 ROL26:ROM26 RYH26:RYI26 SID26:SIE26 SRZ26:SSA26 TBV26:TBW26 TLR26:TLS26 TVN26:TVO26 UFJ26:UFK26 UPF26:UPG26 UZB26:UZC26 VIX26:VIY26 VST26:VSU26 WCP26:WCQ26 WWH28:WWI28 WML28:WMM28 Z28:AA28 JV28:JW28 TR28:TS28 ADN28:ADO28 ANJ28:ANK28 AXF28:AXG28 BHB28:BHC28 BQX28:BQY28 CAT28:CAU28 CKP28:CKQ28 CUL28:CUM28 DEH28:DEI28 DOD28:DOE28 DXZ28:DYA28 EHV28:EHW28 ERR28:ERS28 FBN28:FBO28 FLJ28:FLK28 FVF28:FVG28 GFB28:GFC28 GOX28:GOY28 GYT28:GYU28 HIP28:HIQ28 HSL28:HSM28 ICH28:ICI28 IMD28:IME28 IVZ28:IWA28 JFV28:JFW28 JPR28:JPS28 JZN28:JZO28 KJJ28:KJK28 KTF28:KTG28 LDB28:LDC28 LMX28:LMY28 LWT28:LWU28 MGP28:MGQ28 MQL28:MQM28 NAH28:NAI28 NKD28:NKE28 NTZ28:NUA28 ODV28:ODW28 ONR28:ONS28 OXN28:OXO28 PHJ28:PHK28 PRF28:PRG28 QBB28:QBC28 QKX28:QKY28 QUT28:QUU28 REP28:REQ28 ROL28:ROM28 RYH28:RYI28 SID28:SIE28 SRZ28:SSA28 TBV28:TBW28 TLR28:TLS28 TVN28:TVO28 UFJ28:UFK28 UPF28:UPG28 UZB28:UZC28 VIX28:VIY28 VST28:VSU28 WCP28:WCQ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0:WWE983064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6:AG65560 JS65556:JS65560 TO65556:TO65560 ADK65556:ADK65560 ANG65556:ANG65560 AXC65556:AXC65560 BGY65556:BGY65560 BQU65556:BQU65560 CAQ65556:CAQ65560 CKM65556:CKM65560 CUI65556:CUI65560 DEE65556:DEE65560 DOA65556:DOA65560 DXW65556:DXW65560 EHS65556:EHS65560 ERO65556:ERO65560 FBK65556:FBK65560 FLG65556:FLG65560 FVC65556:FVC65560 GEY65556:GEY65560 GOU65556:GOU65560 GYQ65556:GYQ65560 HIM65556:HIM65560 HSI65556:HSI65560 ICE65556:ICE65560 IMA65556:IMA65560 IVW65556:IVW65560 JFS65556:JFS65560 JPO65556:JPO65560 JZK65556:JZK65560 KJG65556:KJG65560 KTC65556:KTC65560 LCY65556:LCY65560 LMU65556:LMU65560 LWQ65556:LWQ65560 MGM65556:MGM65560 MQI65556:MQI65560 NAE65556:NAE65560 NKA65556:NKA65560 NTW65556:NTW65560 ODS65556:ODS65560 ONO65556:ONO65560 OXK65556:OXK65560 PHG65556:PHG65560 PRC65556:PRC65560 QAY65556:QAY65560 QKU65556:QKU65560 QUQ65556:QUQ65560 REM65556:REM65560 ROI65556:ROI65560 RYE65556:RYE65560 SIA65556:SIA65560 SRW65556:SRW65560 TBS65556:TBS65560 TLO65556:TLO65560 TVK65556:TVK65560 UFG65556:UFG65560 UPC65556:UPC65560 UYY65556:UYY65560 VIU65556:VIU65560 VSQ65556:VSQ65560 WCM65556:WCM65560 WMI65556:WMI65560 WWE65556:WWE65560 AG131092:AG131096 JS131092:JS131096 TO131092:TO131096 ADK131092:ADK131096 ANG131092:ANG131096 AXC131092:AXC131096 BGY131092:BGY131096 BQU131092:BQU131096 CAQ131092:CAQ131096 CKM131092:CKM131096 CUI131092:CUI131096 DEE131092:DEE131096 DOA131092:DOA131096 DXW131092:DXW131096 EHS131092:EHS131096 ERO131092:ERO131096 FBK131092:FBK131096 FLG131092:FLG131096 FVC131092:FVC131096 GEY131092:GEY131096 GOU131092:GOU131096 GYQ131092:GYQ131096 HIM131092:HIM131096 HSI131092:HSI131096 ICE131092:ICE131096 IMA131092:IMA131096 IVW131092:IVW131096 JFS131092:JFS131096 JPO131092:JPO131096 JZK131092:JZK131096 KJG131092:KJG131096 KTC131092:KTC131096 LCY131092:LCY131096 LMU131092:LMU131096 LWQ131092:LWQ131096 MGM131092:MGM131096 MQI131092:MQI131096 NAE131092:NAE131096 NKA131092:NKA131096 NTW131092:NTW131096 ODS131092:ODS131096 ONO131092:ONO131096 OXK131092:OXK131096 PHG131092:PHG131096 PRC131092:PRC131096 QAY131092:QAY131096 QKU131092:QKU131096 QUQ131092:QUQ131096 REM131092:REM131096 ROI131092:ROI131096 RYE131092:RYE131096 SIA131092:SIA131096 SRW131092:SRW131096 TBS131092:TBS131096 TLO131092:TLO131096 TVK131092:TVK131096 UFG131092:UFG131096 UPC131092:UPC131096 UYY131092:UYY131096 VIU131092:VIU131096 VSQ131092:VSQ131096 WCM131092:WCM131096 WMI131092:WMI131096 WWE131092:WWE131096 AG196628:AG196632 JS196628:JS196632 TO196628:TO196632 ADK196628:ADK196632 ANG196628:ANG196632 AXC196628:AXC196632 BGY196628:BGY196632 BQU196628:BQU196632 CAQ196628:CAQ196632 CKM196628:CKM196632 CUI196628:CUI196632 DEE196628:DEE196632 DOA196628:DOA196632 DXW196628:DXW196632 EHS196628:EHS196632 ERO196628:ERO196632 FBK196628:FBK196632 FLG196628:FLG196632 FVC196628:FVC196632 GEY196628:GEY196632 GOU196628:GOU196632 GYQ196628:GYQ196632 HIM196628:HIM196632 HSI196628:HSI196632 ICE196628:ICE196632 IMA196628:IMA196632 IVW196628:IVW196632 JFS196628:JFS196632 JPO196628:JPO196632 JZK196628:JZK196632 KJG196628:KJG196632 KTC196628:KTC196632 LCY196628:LCY196632 LMU196628:LMU196632 LWQ196628:LWQ196632 MGM196628:MGM196632 MQI196628:MQI196632 NAE196628:NAE196632 NKA196628:NKA196632 NTW196628:NTW196632 ODS196628:ODS196632 ONO196628:ONO196632 OXK196628:OXK196632 PHG196628:PHG196632 PRC196628:PRC196632 QAY196628:QAY196632 QKU196628:QKU196632 QUQ196628:QUQ196632 REM196628:REM196632 ROI196628:ROI196632 RYE196628:RYE196632 SIA196628:SIA196632 SRW196628:SRW196632 TBS196628:TBS196632 TLO196628:TLO196632 TVK196628:TVK196632 UFG196628:UFG196632 UPC196628:UPC196632 UYY196628:UYY196632 VIU196628:VIU196632 VSQ196628:VSQ196632 WCM196628:WCM196632 WMI196628:WMI196632 WWE196628:WWE196632 AG262164:AG262168 JS262164:JS262168 TO262164:TO262168 ADK262164:ADK262168 ANG262164:ANG262168 AXC262164:AXC262168 BGY262164:BGY262168 BQU262164:BQU262168 CAQ262164:CAQ262168 CKM262164:CKM262168 CUI262164:CUI262168 DEE262164:DEE262168 DOA262164:DOA262168 DXW262164:DXW262168 EHS262164:EHS262168 ERO262164:ERO262168 FBK262164:FBK262168 FLG262164:FLG262168 FVC262164:FVC262168 GEY262164:GEY262168 GOU262164:GOU262168 GYQ262164:GYQ262168 HIM262164:HIM262168 HSI262164:HSI262168 ICE262164:ICE262168 IMA262164:IMA262168 IVW262164:IVW262168 JFS262164:JFS262168 JPO262164:JPO262168 JZK262164:JZK262168 KJG262164:KJG262168 KTC262164:KTC262168 LCY262164:LCY262168 LMU262164:LMU262168 LWQ262164:LWQ262168 MGM262164:MGM262168 MQI262164:MQI262168 NAE262164:NAE262168 NKA262164:NKA262168 NTW262164:NTW262168 ODS262164:ODS262168 ONO262164:ONO262168 OXK262164:OXK262168 PHG262164:PHG262168 PRC262164:PRC262168 QAY262164:QAY262168 QKU262164:QKU262168 QUQ262164:QUQ262168 REM262164:REM262168 ROI262164:ROI262168 RYE262164:RYE262168 SIA262164:SIA262168 SRW262164:SRW262168 TBS262164:TBS262168 TLO262164:TLO262168 TVK262164:TVK262168 UFG262164:UFG262168 UPC262164:UPC262168 UYY262164:UYY262168 VIU262164:VIU262168 VSQ262164:VSQ262168 WCM262164:WCM262168 WMI262164:WMI262168 WWE262164:WWE262168 AG327700:AG327704 JS327700:JS327704 TO327700:TO327704 ADK327700:ADK327704 ANG327700:ANG327704 AXC327700:AXC327704 BGY327700:BGY327704 BQU327700:BQU327704 CAQ327700:CAQ327704 CKM327700:CKM327704 CUI327700:CUI327704 DEE327700:DEE327704 DOA327700:DOA327704 DXW327700:DXW327704 EHS327700:EHS327704 ERO327700:ERO327704 FBK327700:FBK327704 FLG327700:FLG327704 FVC327700:FVC327704 GEY327700:GEY327704 GOU327700:GOU327704 GYQ327700:GYQ327704 HIM327700:HIM327704 HSI327700:HSI327704 ICE327700:ICE327704 IMA327700:IMA327704 IVW327700:IVW327704 JFS327700:JFS327704 JPO327700:JPO327704 JZK327700:JZK327704 KJG327700:KJG327704 KTC327700:KTC327704 LCY327700:LCY327704 LMU327700:LMU327704 LWQ327700:LWQ327704 MGM327700:MGM327704 MQI327700:MQI327704 NAE327700:NAE327704 NKA327700:NKA327704 NTW327700:NTW327704 ODS327700:ODS327704 ONO327700:ONO327704 OXK327700:OXK327704 PHG327700:PHG327704 PRC327700:PRC327704 QAY327700:QAY327704 QKU327700:QKU327704 QUQ327700:QUQ327704 REM327700:REM327704 ROI327700:ROI327704 RYE327700:RYE327704 SIA327700:SIA327704 SRW327700:SRW327704 TBS327700:TBS327704 TLO327700:TLO327704 TVK327700:TVK327704 UFG327700:UFG327704 UPC327700:UPC327704 UYY327700:UYY327704 VIU327700:VIU327704 VSQ327700:VSQ327704 WCM327700:WCM327704 WMI327700:WMI327704 WWE327700:WWE327704 AG393236:AG393240 JS393236:JS393240 TO393236:TO393240 ADK393236:ADK393240 ANG393236:ANG393240 AXC393236:AXC393240 BGY393236:BGY393240 BQU393236:BQU393240 CAQ393236:CAQ393240 CKM393236:CKM393240 CUI393236:CUI393240 DEE393236:DEE393240 DOA393236:DOA393240 DXW393236:DXW393240 EHS393236:EHS393240 ERO393236:ERO393240 FBK393236:FBK393240 FLG393236:FLG393240 FVC393236:FVC393240 GEY393236:GEY393240 GOU393236:GOU393240 GYQ393236:GYQ393240 HIM393236:HIM393240 HSI393236:HSI393240 ICE393236:ICE393240 IMA393236:IMA393240 IVW393236:IVW393240 JFS393236:JFS393240 JPO393236:JPO393240 JZK393236:JZK393240 KJG393236:KJG393240 KTC393236:KTC393240 LCY393236:LCY393240 LMU393236:LMU393240 LWQ393236:LWQ393240 MGM393236:MGM393240 MQI393236:MQI393240 NAE393236:NAE393240 NKA393236:NKA393240 NTW393236:NTW393240 ODS393236:ODS393240 ONO393236:ONO393240 OXK393236:OXK393240 PHG393236:PHG393240 PRC393236:PRC393240 QAY393236:QAY393240 QKU393236:QKU393240 QUQ393236:QUQ393240 REM393236:REM393240 ROI393236:ROI393240 RYE393236:RYE393240 SIA393236:SIA393240 SRW393236:SRW393240 TBS393236:TBS393240 TLO393236:TLO393240 TVK393236:TVK393240 UFG393236:UFG393240 UPC393236:UPC393240 UYY393236:UYY393240 VIU393236:VIU393240 VSQ393236:VSQ393240 WCM393236:WCM393240 WMI393236:WMI393240 WWE393236:WWE393240 AG458772:AG458776 JS458772:JS458776 TO458772:TO458776 ADK458772:ADK458776 ANG458772:ANG458776 AXC458772:AXC458776 BGY458772:BGY458776 BQU458772:BQU458776 CAQ458772:CAQ458776 CKM458772:CKM458776 CUI458772:CUI458776 DEE458772:DEE458776 DOA458772:DOA458776 DXW458772:DXW458776 EHS458772:EHS458776 ERO458772:ERO458776 FBK458772:FBK458776 FLG458772:FLG458776 FVC458772:FVC458776 GEY458772:GEY458776 GOU458772:GOU458776 GYQ458772:GYQ458776 HIM458772:HIM458776 HSI458772:HSI458776 ICE458772:ICE458776 IMA458772:IMA458776 IVW458772:IVW458776 JFS458772:JFS458776 JPO458772:JPO458776 JZK458772:JZK458776 KJG458772:KJG458776 KTC458772:KTC458776 LCY458772:LCY458776 LMU458772:LMU458776 LWQ458772:LWQ458776 MGM458772:MGM458776 MQI458772:MQI458776 NAE458772:NAE458776 NKA458772:NKA458776 NTW458772:NTW458776 ODS458772:ODS458776 ONO458772:ONO458776 OXK458772:OXK458776 PHG458772:PHG458776 PRC458772:PRC458776 QAY458772:QAY458776 QKU458772:QKU458776 QUQ458772:QUQ458776 REM458772:REM458776 ROI458772:ROI458776 RYE458772:RYE458776 SIA458772:SIA458776 SRW458772:SRW458776 TBS458772:TBS458776 TLO458772:TLO458776 TVK458772:TVK458776 UFG458772:UFG458776 UPC458772:UPC458776 UYY458772:UYY458776 VIU458772:VIU458776 VSQ458772:VSQ458776 WCM458772:WCM458776 WMI458772:WMI458776 WWE458772:WWE458776 AG524308:AG524312 JS524308:JS524312 TO524308:TO524312 ADK524308:ADK524312 ANG524308:ANG524312 AXC524308:AXC524312 BGY524308:BGY524312 BQU524308:BQU524312 CAQ524308:CAQ524312 CKM524308:CKM524312 CUI524308:CUI524312 DEE524308:DEE524312 DOA524308:DOA524312 DXW524308:DXW524312 EHS524308:EHS524312 ERO524308:ERO524312 FBK524308:FBK524312 FLG524308:FLG524312 FVC524308:FVC524312 GEY524308:GEY524312 GOU524308:GOU524312 GYQ524308:GYQ524312 HIM524308:HIM524312 HSI524308:HSI524312 ICE524308:ICE524312 IMA524308:IMA524312 IVW524308:IVW524312 JFS524308:JFS524312 JPO524308:JPO524312 JZK524308:JZK524312 KJG524308:KJG524312 KTC524308:KTC524312 LCY524308:LCY524312 LMU524308:LMU524312 LWQ524308:LWQ524312 MGM524308:MGM524312 MQI524308:MQI524312 NAE524308:NAE524312 NKA524308:NKA524312 NTW524308:NTW524312 ODS524308:ODS524312 ONO524308:ONO524312 OXK524308:OXK524312 PHG524308:PHG524312 PRC524308:PRC524312 QAY524308:QAY524312 QKU524308:QKU524312 QUQ524308:QUQ524312 REM524308:REM524312 ROI524308:ROI524312 RYE524308:RYE524312 SIA524308:SIA524312 SRW524308:SRW524312 TBS524308:TBS524312 TLO524308:TLO524312 TVK524308:TVK524312 UFG524308:UFG524312 UPC524308:UPC524312 UYY524308:UYY524312 VIU524308:VIU524312 VSQ524308:VSQ524312 WCM524308:WCM524312 WMI524308:WMI524312 WWE524308:WWE524312 AG589844:AG589848 JS589844:JS589848 TO589844:TO589848 ADK589844:ADK589848 ANG589844:ANG589848 AXC589844:AXC589848 BGY589844:BGY589848 BQU589844:BQU589848 CAQ589844:CAQ589848 CKM589844:CKM589848 CUI589844:CUI589848 DEE589844:DEE589848 DOA589844:DOA589848 DXW589844:DXW589848 EHS589844:EHS589848 ERO589844:ERO589848 FBK589844:FBK589848 FLG589844:FLG589848 FVC589844:FVC589848 GEY589844:GEY589848 GOU589844:GOU589848 GYQ589844:GYQ589848 HIM589844:HIM589848 HSI589844:HSI589848 ICE589844:ICE589848 IMA589844:IMA589848 IVW589844:IVW589848 JFS589844:JFS589848 JPO589844:JPO589848 JZK589844:JZK589848 KJG589844:KJG589848 KTC589844:KTC589848 LCY589844:LCY589848 LMU589844:LMU589848 LWQ589844:LWQ589848 MGM589844:MGM589848 MQI589844:MQI589848 NAE589844:NAE589848 NKA589844:NKA589848 NTW589844:NTW589848 ODS589844:ODS589848 ONO589844:ONO589848 OXK589844:OXK589848 PHG589844:PHG589848 PRC589844:PRC589848 QAY589844:QAY589848 QKU589844:QKU589848 QUQ589844:QUQ589848 REM589844:REM589848 ROI589844:ROI589848 RYE589844:RYE589848 SIA589844:SIA589848 SRW589844:SRW589848 TBS589844:TBS589848 TLO589844:TLO589848 TVK589844:TVK589848 UFG589844:UFG589848 UPC589844:UPC589848 UYY589844:UYY589848 VIU589844:VIU589848 VSQ589844:VSQ589848 WCM589844:WCM589848 WMI589844:WMI589848 WWE589844:WWE589848 AG655380:AG655384 JS655380:JS655384 TO655380:TO655384 ADK655380:ADK655384 ANG655380:ANG655384 AXC655380:AXC655384 BGY655380:BGY655384 BQU655380:BQU655384 CAQ655380:CAQ655384 CKM655380:CKM655384 CUI655380:CUI655384 DEE655380:DEE655384 DOA655380:DOA655384 DXW655380:DXW655384 EHS655380:EHS655384 ERO655380:ERO655384 FBK655380:FBK655384 FLG655380:FLG655384 FVC655380:FVC655384 GEY655380:GEY655384 GOU655380:GOU655384 GYQ655380:GYQ655384 HIM655380:HIM655384 HSI655380:HSI655384 ICE655380:ICE655384 IMA655380:IMA655384 IVW655380:IVW655384 JFS655380:JFS655384 JPO655380:JPO655384 JZK655380:JZK655384 KJG655380:KJG655384 KTC655380:KTC655384 LCY655380:LCY655384 LMU655380:LMU655384 LWQ655380:LWQ655384 MGM655380:MGM655384 MQI655380:MQI655384 NAE655380:NAE655384 NKA655380:NKA655384 NTW655380:NTW655384 ODS655380:ODS655384 ONO655380:ONO655384 OXK655380:OXK655384 PHG655380:PHG655384 PRC655380:PRC655384 QAY655380:QAY655384 QKU655380:QKU655384 QUQ655380:QUQ655384 REM655380:REM655384 ROI655380:ROI655384 RYE655380:RYE655384 SIA655380:SIA655384 SRW655380:SRW655384 TBS655380:TBS655384 TLO655380:TLO655384 TVK655380:TVK655384 UFG655380:UFG655384 UPC655380:UPC655384 UYY655380:UYY655384 VIU655380:VIU655384 VSQ655380:VSQ655384 WCM655380:WCM655384 WMI655380:WMI655384 WWE655380:WWE655384 AG720916:AG720920 JS720916:JS720920 TO720916:TO720920 ADK720916:ADK720920 ANG720916:ANG720920 AXC720916:AXC720920 BGY720916:BGY720920 BQU720916:BQU720920 CAQ720916:CAQ720920 CKM720916:CKM720920 CUI720916:CUI720920 DEE720916:DEE720920 DOA720916:DOA720920 DXW720916:DXW720920 EHS720916:EHS720920 ERO720916:ERO720920 FBK720916:FBK720920 FLG720916:FLG720920 FVC720916:FVC720920 GEY720916:GEY720920 GOU720916:GOU720920 GYQ720916:GYQ720920 HIM720916:HIM720920 HSI720916:HSI720920 ICE720916:ICE720920 IMA720916:IMA720920 IVW720916:IVW720920 JFS720916:JFS720920 JPO720916:JPO720920 JZK720916:JZK720920 KJG720916:KJG720920 KTC720916:KTC720920 LCY720916:LCY720920 LMU720916:LMU720920 LWQ720916:LWQ720920 MGM720916:MGM720920 MQI720916:MQI720920 NAE720916:NAE720920 NKA720916:NKA720920 NTW720916:NTW720920 ODS720916:ODS720920 ONO720916:ONO720920 OXK720916:OXK720920 PHG720916:PHG720920 PRC720916:PRC720920 QAY720916:QAY720920 QKU720916:QKU720920 QUQ720916:QUQ720920 REM720916:REM720920 ROI720916:ROI720920 RYE720916:RYE720920 SIA720916:SIA720920 SRW720916:SRW720920 TBS720916:TBS720920 TLO720916:TLO720920 TVK720916:TVK720920 UFG720916:UFG720920 UPC720916:UPC720920 UYY720916:UYY720920 VIU720916:VIU720920 VSQ720916:VSQ720920 WCM720916:WCM720920 WMI720916:WMI720920 WWE720916:WWE720920 AG786452:AG786456 JS786452:JS786456 TO786452:TO786456 ADK786452:ADK786456 ANG786452:ANG786456 AXC786452:AXC786456 BGY786452:BGY786456 BQU786452:BQU786456 CAQ786452:CAQ786456 CKM786452:CKM786456 CUI786452:CUI786456 DEE786452:DEE786456 DOA786452:DOA786456 DXW786452:DXW786456 EHS786452:EHS786456 ERO786452:ERO786456 FBK786452:FBK786456 FLG786452:FLG786456 FVC786452:FVC786456 GEY786452:GEY786456 GOU786452:GOU786456 GYQ786452:GYQ786456 HIM786452:HIM786456 HSI786452:HSI786456 ICE786452:ICE786456 IMA786452:IMA786456 IVW786452:IVW786456 JFS786452:JFS786456 JPO786452:JPO786456 JZK786452:JZK786456 KJG786452:KJG786456 KTC786452:KTC786456 LCY786452:LCY786456 LMU786452:LMU786456 LWQ786452:LWQ786456 MGM786452:MGM786456 MQI786452:MQI786456 NAE786452:NAE786456 NKA786452:NKA786456 NTW786452:NTW786456 ODS786452:ODS786456 ONO786452:ONO786456 OXK786452:OXK786456 PHG786452:PHG786456 PRC786452:PRC786456 QAY786452:QAY786456 QKU786452:QKU786456 QUQ786452:QUQ786456 REM786452:REM786456 ROI786452:ROI786456 RYE786452:RYE786456 SIA786452:SIA786456 SRW786452:SRW786456 TBS786452:TBS786456 TLO786452:TLO786456 TVK786452:TVK786456 UFG786452:UFG786456 UPC786452:UPC786456 UYY786452:UYY786456 VIU786452:VIU786456 VSQ786452:VSQ786456 WCM786452:WCM786456 WMI786452:WMI786456 WWE786452:WWE786456 AG851988:AG851992 JS851988:JS851992 TO851988:TO851992 ADK851988:ADK851992 ANG851988:ANG851992 AXC851988:AXC851992 BGY851988:BGY851992 BQU851988:BQU851992 CAQ851988:CAQ851992 CKM851988:CKM851992 CUI851988:CUI851992 DEE851988:DEE851992 DOA851988:DOA851992 DXW851988:DXW851992 EHS851988:EHS851992 ERO851988:ERO851992 FBK851988:FBK851992 FLG851988:FLG851992 FVC851988:FVC851992 GEY851988:GEY851992 GOU851988:GOU851992 GYQ851988:GYQ851992 HIM851988:HIM851992 HSI851988:HSI851992 ICE851988:ICE851992 IMA851988:IMA851992 IVW851988:IVW851992 JFS851988:JFS851992 JPO851988:JPO851992 JZK851988:JZK851992 KJG851988:KJG851992 KTC851988:KTC851992 LCY851988:LCY851992 LMU851988:LMU851992 LWQ851988:LWQ851992 MGM851988:MGM851992 MQI851988:MQI851992 NAE851988:NAE851992 NKA851988:NKA851992 NTW851988:NTW851992 ODS851988:ODS851992 ONO851988:ONO851992 OXK851988:OXK851992 PHG851988:PHG851992 PRC851988:PRC851992 QAY851988:QAY851992 QKU851988:QKU851992 QUQ851988:QUQ851992 REM851988:REM851992 ROI851988:ROI851992 RYE851988:RYE851992 SIA851988:SIA851992 SRW851988:SRW851992 TBS851988:TBS851992 TLO851988:TLO851992 TVK851988:TVK851992 UFG851988:UFG851992 UPC851988:UPC851992 UYY851988:UYY851992 VIU851988:VIU851992 VSQ851988:VSQ851992 WCM851988:WCM851992 WMI851988:WMI851992 WWE851988:WWE851992 AG917524:AG917528 JS917524:JS917528 TO917524:TO917528 ADK917524:ADK917528 ANG917524:ANG917528 AXC917524:AXC917528 BGY917524:BGY917528 BQU917524:BQU917528 CAQ917524:CAQ917528 CKM917524:CKM917528 CUI917524:CUI917528 DEE917524:DEE917528 DOA917524:DOA917528 DXW917524:DXW917528 EHS917524:EHS917528 ERO917524:ERO917528 FBK917524:FBK917528 FLG917524:FLG917528 FVC917524:FVC917528 GEY917524:GEY917528 GOU917524:GOU917528 GYQ917524:GYQ917528 HIM917524:HIM917528 HSI917524:HSI917528 ICE917524:ICE917528 IMA917524:IMA917528 IVW917524:IVW917528 JFS917524:JFS917528 JPO917524:JPO917528 JZK917524:JZK917528 KJG917524:KJG917528 KTC917524:KTC917528 LCY917524:LCY917528 LMU917524:LMU917528 LWQ917524:LWQ917528 MGM917524:MGM917528 MQI917524:MQI917528 NAE917524:NAE917528 NKA917524:NKA917528 NTW917524:NTW917528 ODS917524:ODS917528 ONO917524:ONO917528 OXK917524:OXK917528 PHG917524:PHG917528 PRC917524:PRC917528 QAY917524:QAY917528 QKU917524:QKU917528 QUQ917524:QUQ917528 REM917524:REM917528 ROI917524:ROI917528 RYE917524:RYE917528 SIA917524:SIA917528 SRW917524:SRW917528 TBS917524:TBS917528 TLO917524:TLO917528 TVK917524:TVK917528 UFG917524:UFG917528 UPC917524:UPC917528 UYY917524:UYY917528 VIU917524:VIU917528 VSQ917524:VSQ917528 WCM917524:WCM917528 WMI917524:WMI917528 WWE917524:WWE917528 AG983060:AG983064 JS983060:JS983064 TO983060:TO983064 ADK983060:ADK983064 ANG983060:ANG983064 AXC983060:AXC983064 BGY983060:BGY983064 BQU983060:BQU983064 CAQ983060:CAQ983064 CKM983060:CKM983064 CUI983060:CUI983064 DEE983060:DEE983064 DOA983060:DOA983064 DXW983060:DXW983064 EHS983060:EHS983064 ERO983060:ERO983064 FBK983060:FBK983064 FLG983060:FLG983064 FVC983060:FVC983064 GEY983060:GEY983064 GOU983060:GOU983064 GYQ983060:GYQ983064 HIM983060:HIM983064 HSI983060:HSI983064 ICE983060:ICE983064 IMA983060:IMA983064 IVW983060:IVW983064 JFS983060:JFS983064 JPO983060:JPO983064 JZK983060:JZK983064 KJG983060:KJG983064 KTC983060:KTC983064 LCY983060:LCY983064 LMU983060:LMU983064 LWQ983060:LWQ983064 MGM983060:MGM983064 MQI983060:MQI983064 NAE983060:NAE983064 NKA983060:NKA983064 NTW983060:NTW983064 ODS983060:ODS983064 ONO983060:ONO983064 OXK983060:OXK983064 PHG983060:PHG983064 PRC983060:PRC983064 QAY983060:QAY983064 QKU983060:QKU983064 QUQ983060:QUQ983064 REM983060:REM983064 ROI983060:ROI983064 RYE983060:RYE983064 SIA983060:SIA983064 SRW983060:SRW983064 TBS983060:TBS983064 TLO983060:TLO983064 TVK983060:TVK983064 UFG983060:UFG983064 UPC983060:UPC983064 UYY983060:UYY983064 VIU983060:VIU983064 VSQ983060:VSQ983064 WCM983060:WCM983064 WMI983060:WMI983064 WWO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8 KC28 TY28 ADU28 ANQ28 AXM28 BHI28 BRE28 CBA28 CKW28 CUS28 DEO28 DOK28 DYG28 EIC28 ERY28 FBU28 FLQ28 FVM28 GFI28 GPE28 GZA28 HIW28 HSS28 ICO28 IMK28 IWG28 JGC28 JPY28 JZU28 KJQ28 KTM28 LDI28 LNE28 LXA28 MGW28 MQS28 NAO28 NKK28 NUG28 OEC28 ONY28 OXU28 PHQ28 PRM28 QBI28 QLE28 QVA28 REW28 ROS28 RYO28 SIK28 SSG28 TCC28 TLY28 TVU28 UFQ28 UPM28 UZI28 VJE28 VTA28 WCW28 WMS28">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V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V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V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V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V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V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V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V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V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V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V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V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V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V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N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N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N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N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N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N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N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N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N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N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N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N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N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N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60:AC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AC131096:AC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AC196632:AC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AC262168:AC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AC327704:AC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AC393240:AC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AC458776:AC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AC524312:AC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AC589848:AC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AC655384:AC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AC720920:AC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AC786456:AC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AC851992:AC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AC917528:AC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AC983064:AC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AE589848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AE72092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AE78645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AE85199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AE91752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AE98306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AE6556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AE13109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AE19663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AE26216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AE32770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AE39324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AE23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AE458776 AE524312 WMQ26 WWM26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N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JY26:JY29 TU26:TU29 ADQ26:ADQ29 ANM26:ANM29 AXI26:AXI29 BHE26:BHE29 BRA26:BRA29 CAW26:CAW29 CKS26:CKS29 CUO26:CUO29 DEK26:DEK29 DOG26:DOG29 DYC26:DYC29 EHY26:EHY29 ERU26:ERU29 FBQ26:FBQ29 FLM26:FLM29 FVI26:FVI29 GFE26:GFE29 GPA26:GPA29 GYW26:GYW29 HIS26:HIS29 HSO26:HSO29 ICK26:ICK29 IMG26:IMG29 IWC26:IWC29 JFY26:JFY29 JPU26:JPU29 JZQ26:JZQ29 KJM26:KJM29 KTI26:KTI29 LDE26:LDE29 LNA26:LNA29 LWW26:LWW29 MGS26:MGS29 MQO26:MQO29 NAK26:NAK29 NKG26:NKG29 NUC26:NUC29 ODY26:ODY29 ONU26:ONU29 OXQ26:OXQ29 PHM26:PHM29 PRI26:PRI29 QBE26:QBE29 QLA26:QLA29 QUW26:QUW29 RES26:RES29 ROO26:ROO29 RYK26:RYK29 SIG26:SIG29 SSC26:SSC29 TBY26:TBY29 TLU26:TLU29 TVQ26:TVQ29 UFM26:UFM29 UPI26:UPI29 UZE26:UZE29 VJA26:VJA29 VSW26:VSW29 WCS26:WCS29 WMO26:WMO29 WWK26:WWK29 AE26 KA26 TW26 ADS26 ANO26 AXK26 BHG26 BRC26 CAY26 CKU26 CUQ26 DEM26 DOI26 DYE26 EIA26 ERW26 FBS26 FLO26 FVK26 GFG26 GPC26 GYY26 HIU26 HSQ26 ICM26 IMI26 IWE26 JGA26 JPW26 JZS26 KJO26 KTK26 LDG26 LNC26 LWY26 MGU26 MQQ26 NAM26 NKI26 NUE26 OEA26 ONW26 OXS26 PHO26 PRK26 QBG26 QLC26 QUY26 REU26 ROQ26 RYM26 SII26 SSE26 TCA26 TLW26 TVS26 UFO26 UPK26 UZG26 VJC26 VSY26 WCU26 AC26:AC29 WMQ28 WWM28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AE28"/>
    <dataValidation type="list" allowBlank="1" showInputMessage="1" showErrorMessage="1" errorTitle="Ошибка" error="Выберите значение из списка" prompt="Выберите значение из списка" sqref="Q23 Q26">
      <formula1>kind_of_load4</formula1>
    </dataValidation>
    <dataValidation type="list" allowBlank="1" showInputMessage="1" showErrorMessage="1" errorTitle="Ошибка" error="Выберите значение из списка" prompt="Выберите значение из списка" sqref="U26">
      <formula1>kind_of_nets</formula1>
    </dataValidation>
    <dataValidation type="list" allowBlank="1" showInputMessage="1" showErrorMessage="1" errorTitle="Ошибка" error="Выберите значение из списка" prompt="Выберите значение из списка" sqref="U28">
      <formula1>kind_of_nets</formula1>
    </dataValidation>
    <dataValidation type="list" allowBlank="1" showInputMessage="1" showErrorMessage="1" errorTitle="Ошибка" error="Выберите значение из списка" prompt="Выберите значение из списка" sqref="Y26">
      <formula1>kind_of_diameters</formula1>
    </dataValidation>
    <dataValidation type="list" allowBlank="1" showInputMessage="1" showErrorMessage="1" errorTitle="Ошибка" error="Выберите значение из списка" prompt="Выберите значение из списка" sqref="Y28">
      <formula1>kind_of_diameters</formula1>
    </dataValidation>
  </dataValidations>
  <printOptions horizontalCentered="1" verticalCentered="1"/>
  <pageMargins left="0" right="0" top="0" bottom="0" header="0" footer="0.78740157480314965"/>
  <pageSetup paperSize="9" scale="42"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219" t="str">
        <f>"Код отчёта: " &amp; GetCode()</f>
        <v>Код отчёта: FAS.JKH.OPEN.INFO.PRICE.WARM</v>
      </c>
      <c r="C2" s="1219"/>
      <c r="D2" s="1219"/>
      <c r="E2" s="1219"/>
      <c r="F2" s="1219"/>
      <c r="G2" s="1219"/>
      <c r="Q2" s="231"/>
      <c r="R2" s="231"/>
      <c r="S2" s="231"/>
      <c r="T2" s="231"/>
      <c r="U2" s="231"/>
      <c r="V2" s="231"/>
      <c r="W2" s="231"/>
    </row>
    <row r="3" spans="1:27" ht="18" customHeight="1">
      <c r="B3" s="1220" t="str">
        <f>"Версия " &amp; GetVersion()</f>
        <v>Версия 1.0.2</v>
      </c>
      <c r="C3" s="1220"/>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223" t="s">
        <v>769</v>
      </c>
      <c r="C5" s="1224"/>
      <c r="D5" s="1224"/>
      <c r="E5" s="1224"/>
      <c r="F5" s="1224"/>
      <c r="G5" s="1224"/>
      <c r="H5" s="1224"/>
      <c r="I5" s="1224"/>
      <c r="J5" s="1224"/>
      <c r="K5" s="1224"/>
      <c r="L5" s="1224"/>
      <c r="M5" s="1224"/>
      <c r="N5" s="1224"/>
      <c r="O5" s="1224"/>
      <c r="P5" s="1224"/>
      <c r="Q5" s="1224"/>
      <c r="R5" s="1224"/>
      <c r="S5" s="1224"/>
      <c r="T5" s="1224"/>
      <c r="U5" s="1224"/>
      <c r="V5" s="1224"/>
      <c r="W5" s="1224"/>
      <c r="X5" s="1224"/>
      <c r="Y5" s="122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221" t="s">
        <v>589</v>
      </c>
      <c r="F7" s="1221"/>
      <c r="G7" s="1221"/>
      <c r="H7" s="1221"/>
      <c r="I7" s="1221"/>
      <c r="J7" s="1221"/>
      <c r="K7" s="1221"/>
      <c r="L7" s="1221"/>
      <c r="M7" s="1221"/>
      <c r="N7" s="1221"/>
      <c r="O7" s="1221"/>
      <c r="P7" s="1221"/>
      <c r="Q7" s="1221"/>
      <c r="R7" s="1221"/>
      <c r="S7" s="1221"/>
      <c r="T7" s="1221"/>
      <c r="U7" s="1221"/>
      <c r="V7" s="1221"/>
      <c r="W7" s="1221"/>
      <c r="X7" s="1221"/>
      <c r="Y7" s="59"/>
    </row>
    <row r="8" spans="1:27" ht="15" customHeight="1">
      <c r="A8" s="43"/>
      <c r="B8" s="78"/>
      <c r="C8" s="77"/>
      <c r="D8" s="60"/>
      <c r="E8" s="1221"/>
      <c r="F8" s="1221"/>
      <c r="G8" s="1221"/>
      <c r="H8" s="1221"/>
      <c r="I8" s="1221"/>
      <c r="J8" s="1221"/>
      <c r="K8" s="1221"/>
      <c r="L8" s="1221"/>
      <c r="M8" s="1221"/>
      <c r="N8" s="1221"/>
      <c r="O8" s="1221"/>
      <c r="P8" s="1221"/>
      <c r="Q8" s="1221"/>
      <c r="R8" s="1221"/>
      <c r="S8" s="1221"/>
      <c r="T8" s="1221"/>
      <c r="U8" s="1221"/>
      <c r="V8" s="1221"/>
      <c r="W8" s="1221"/>
      <c r="X8" s="1221"/>
      <c r="Y8" s="59"/>
    </row>
    <row r="9" spans="1:27" ht="15" customHeight="1">
      <c r="A9" s="43"/>
      <c r="B9" s="78"/>
      <c r="C9" s="77"/>
      <c r="D9" s="60"/>
      <c r="E9" s="1221"/>
      <c r="F9" s="1221"/>
      <c r="G9" s="1221"/>
      <c r="H9" s="1221"/>
      <c r="I9" s="1221"/>
      <c r="J9" s="1221"/>
      <c r="K9" s="1221"/>
      <c r="L9" s="1221"/>
      <c r="M9" s="1221"/>
      <c r="N9" s="1221"/>
      <c r="O9" s="1221"/>
      <c r="P9" s="1221"/>
      <c r="Q9" s="1221"/>
      <c r="R9" s="1221"/>
      <c r="S9" s="1221"/>
      <c r="T9" s="1221"/>
      <c r="U9" s="1221"/>
      <c r="V9" s="1221"/>
      <c r="W9" s="1221"/>
      <c r="X9" s="1221"/>
      <c r="Y9" s="59"/>
    </row>
    <row r="10" spans="1:27" ht="10.5" customHeight="1">
      <c r="A10" s="43"/>
      <c r="B10" s="78"/>
      <c r="C10" s="77"/>
      <c r="D10" s="60"/>
      <c r="E10" s="1221"/>
      <c r="F10" s="1221"/>
      <c r="G10" s="1221"/>
      <c r="H10" s="1221"/>
      <c r="I10" s="1221"/>
      <c r="J10" s="1221"/>
      <c r="K10" s="1221"/>
      <c r="L10" s="1221"/>
      <c r="M10" s="1221"/>
      <c r="N10" s="1221"/>
      <c r="O10" s="1221"/>
      <c r="P10" s="1221"/>
      <c r="Q10" s="1221"/>
      <c r="R10" s="1221"/>
      <c r="S10" s="1221"/>
      <c r="T10" s="1221"/>
      <c r="U10" s="1221"/>
      <c r="V10" s="1221"/>
      <c r="W10" s="1221"/>
      <c r="X10" s="1221"/>
      <c r="Y10" s="59"/>
    </row>
    <row r="11" spans="1:27" ht="27" customHeight="1">
      <c r="A11" s="43"/>
      <c r="B11" s="78"/>
      <c r="C11" s="77"/>
      <c r="D11" s="60"/>
      <c r="E11" s="1221"/>
      <c r="F11" s="1221"/>
      <c r="G11" s="1221"/>
      <c r="H11" s="1221"/>
      <c r="I11" s="1221"/>
      <c r="J11" s="1221"/>
      <c r="K11" s="1221"/>
      <c r="L11" s="1221"/>
      <c r="M11" s="1221"/>
      <c r="N11" s="1221"/>
      <c r="O11" s="1221"/>
      <c r="P11" s="1221"/>
      <c r="Q11" s="1221"/>
      <c r="R11" s="1221"/>
      <c r="S11" s="1221"/>
      <c r="T11" s="1221"/>
      <c r="U11" s="1221"/>
      <c r="V11" s="1221"/>
      <c r="W11" s="1221"/>
      <c r="X11" s="1221"/>
      <c r="Y11" s="59"/>
    </row>
    <row r="12" spans="1:27" ht="12" customHeight="1">
      <c r="A12" s="43"/>
      <c r="B12" s="78"/>
      <c r="C12" s="77"/>
      <c r="D12" s="60"/>
      <c r="E12" s="1221"/>
      <c r="F12" s="1221"/>
      <c r="G12" s="1221"/>
      <c r="H12" s="1221"/>
      <c r="I12" s="1221"/>
      <c r="J12" s="1221"/>
      <c r="K12" s="1221"/>
      <c r="L12" s="1221"/>
      <c r="M12" s="1221"/>
      <c r="N12" s="1221"/>
      <c r="O12" s="1221"/>
      <c r="P12" s="1221"/>
      <c r="Q12" s="1221"/>
      <c r="R12" s="1221"/>
      <c r="S12" s="1221"/>
      <c r="T12" s="1221"/>
      <c r="U12" s="1221"/>
      <c r="V12" s="1221"/>
      <c r="W12" s="1221"/>
      <c r="X12" s="1221"/>
      <c r="Y12" s="59"/>
    </row>
    <row r="13" spans="1:27" ht="38.25" customHeight="1">
      <c r="A13" s="43"/>
      <c r="B13" s="78"/>
      <c r="C13" s="77"/>
      <c r="D13" s="60"/>
      <c r="E13" s="1221"/>
      <c r="F13" s="1221"/>
      <c r="G13" s="1221"/>
      <c r="H13" s="1221"/>
      <c r="I13" s="1221"/>
      <c r="J13" s="1221"/>
      <c r="K13" s="1221"/>
      <c r="L13" s="1221"/>
      <c r="M13" s="1221"/>
      <c r="N13" s="1221"/>
      <c r="O13" s="1221"/>
      <c r="P13" s="1221"/>
      <c r="Q13" s="1221"/>
      <c r="R13" s="1221"/>
      <c r="S13" s="1221"/>
      <c r="T13" s="1221"/>
      <c r="U13" s="1221"/>
      <c r="V13" s="1221"/>
      <c r="W13" s="1221"/>
      <c r="X13" s="1221"/>
      <c r="Y13" s="73"/>
    </row>
    <row r="14" spans="1:27" ht="15" customHeight="1">
      <c r="A14" s="43"/>
      <c r="B14" s="78"/>
      <c r="C14" s="77"/>
      <c r="D14" s="60"/>
      <c r="E14" s="1221"/>
      <c r="F14" s="1221"/>
      <c r="G14" s="1221"/>
      <c r="H14" s="1221"/>
      <c r="I14" s="1221"/>
      <c r="J14" s="1221"/>
      <c r="K14" s="1221"/>
      <c r="L14" s="1221"/>
      <c r="M14" s="1221"/>
      <c r="N14" s="1221"/>
      <c r="O14" s="1221"/>
      <c r="P14" s="1221"/>
      <c r="Q14" s="1221"/>
      <c r="R14" s="1221"/>
      <c r="S14" s="1221"/>
      <c r="T14" s="1221"/>
      <c r="U14" s="1221"/>
      <c r="V14" s="1221"/>
      <c r="W14" s="1221"/>
      <c r="X14" s="1221"/>
      <c r="Y14" s="59"/>
    </row>
    <row r="15" spans="1:27" ht="15">
      <c r="A15" s="43"/>
      <c r="B15" s="78"/>
      <c r="C15" s="77"/>
      <c r="D15" s="60"/>
      <c r="E15" s="1221"/>
      <c r="F15" s="1221"/>
      <c r="G15" s="1221"/>
      <c r="H15" s="1221"/>
      <c r="I15" s="1221"/>
      <c r="J15" s="1221"/>
      <c r="K15" s="1221"/>
      <c r="L15" s="1221"/>
      <c r="M15" s="1221"/>
      <c r="N15" s="1221"/>
      <c r="O15" s="1221"/>
      <c r="P15" s="1221"/>
      <c r="Q15" s="1221"/>
      <c r="R15" s="1221"/>
      <c r="S15" s="1221"/>
      <c r="T15" s="1221"/>
      <c r="U15" s="1221"/>
      <c r="V15" s="1221"/>
      <c r="W15" s="1221"/>
      <c r="X15" s="1221"/>
      <c r="Y15" s="59"/>
    </row>
    <row r="16" spans="1:27" ht="15">
      <c r="A16" s="43"/>
      <c r="B16" s="78"/>
      <c r="C16" s="77"/>
      <c r="D16" s="60"/>
      <c r="E16" s="1221"/>
      <c r="F16" s="1221"/>
      <c r="G16" s="1221"/>
      <c r="H16" s="1221"/>
      <c r="I16" s="1221"/>
      <c r="J16" s="1221"/>
      <c r="K16" s="1221"/>
      <c r="L16" s="1221"/>
      <c r="M16" s="1221"/>
      <c r="N16" s="1221"/>
      <c r="O16" s="1221"/>
      <c r="P16" s="1221"/>
      <c r="Q16" s="1221"/>
      <c r="R16" s="1221"/>
      <c r="S16" s="1221"/>
      <c r="T16" s="1221"/>
      <c r="U16" s="1221"/>
      <c r="V16" s="1221"/>
      <c r="W16" s="1221"/>
      <c r="X16" s="1221"/>
      <c r="Y16" s="59"/>
    </row>
    <row r="17" spans="1:25" ht="15" customHeight="1">
      <c r="A17" s="43"/>
      <c r="B17" s="78"/>
      <c r="C17" s="77"/>
      <c r="D17" s="60"/>
      <c r="E17" s="1221"/>
      <c r="F17" s="1221"/>
      <c r="G17" s="1221"/>
      <c r="H17" s="1221"/>
      <c r="I17" s="1221"/>
      <c r="J17" s="1221"/>
      <c r="K17" s="1221"/>
      <c r="L17" s="1221"/>
      <c r="M17" s="1221"/>
      <c r="N17" s="1221"/>
      <c r="O17" s="1221"/>
      <c r="P17" s="1221"/>
      <c r="Q17" s="1221"/>
      <c r="R17" s="1221"/>
      <c r="S17" s="1221"/>
      <c r="T17" s="1221"/>
      <c r="U17" s="1221"/>
      <c r="V17" s="1221"/>
      <c r="W17" s="1221"/>
      <c r="X17" s="1221"/>
      <c r="Y17" s="59"/>
    </row>
    <row r="18" spans="1:25" ht="15">
      <c r="A18" s="43"/>
      <c r="B18" s="78"/>
      <c r="C18" s="77"/>
      <c r="D18" s="60"/>
      <c r="E18" s="1221"/>
      <c r="F18" s="1221"/>
      <c r="G18" s="1221"/>
      <c r="H18" s="1221"/>
      <c r="I18" s="1221"/>
      <c r="J18" s="1221"/>
      <c r="K18" s="1221"/>
      <c r="L18" s="1221"/>
      <c r="M18" s="1221"/>
      <c r="N18" s="1221"/>
      <c r="O18" s="1221"/>
      <c r="P18" s="1221"/>
      <c r="Q18" s="1221"/>
      <c r="R18" s="1221"/>
      <c r="S18" s="1221"/>
      <c r="T18" s="1221"/>
      <c r="U18" s="1221"/>
      <c r="V18" s="1221"/>
      <c r="W18" s="1221"/>
      <c r="X18" s="1221"/>
      <c r="Y18" s="59"/>
    </row>
    <row r="19" spans="1:25" ht="59.25" customHeight="1">
      <c r="A19" s="43"/>
      <c r="B19" s="78"/>
      <c r="C19" s="77"/>
      <c r="D19" s="66"/>
      <c r="E19" s="1221"/>
      <c r="F19" s="1221"/>
      <c r="G19" s="1221"/>
      <c r="H19" s="1221"/>
      <c r="I19" s="1221"/>
      <c r="J19" s="1221"/>
      <c r="K19" s="1221"/>
      <c r="L19" s="1221"/>
      <c r="M19" s="1221"/>
      <c r="N19" s="1221"/>
      <c r="O19" s="1221"/>
      <c r="P19" s="1221"/>
      <c r="Q19" s="1221"/>
      <c r="R19" s="1221"/>
      <c r="S19" s="1221"/>
      <c r="T19" s="1221"/>
      <c r="U19" s="1221"/>
      <c r="V19" s="1221"/>
      <c r="W19" s="1221"/>
      <c r="X19" s="122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226" t="s">
        <v>254</v>
      </c>
      <c r="G21" s="1227"/>
      <c r="H21" s="1227"/>
      <c r="I21" s="1227"/>
      <c r="J21" s="1227"/>
      <c r="K21" s="1227"/>
      <c r="L21" s="1227"/>
      <c r="M21" s="1227"/>
      <c r="N21" s="60"/>
      <c r="O21" s="71" t="s">
        <v>237</v>
      </c>
      <c r="P21" s="1228" t="s">
        <v>238</v>
      </c>
      <c r="Q21" s="1229"/>
      <c r="R21" s="1229"/>
      <c r="S21" s="1229"/>
      <c r="T21" s="1229"/>
      <c r="U21" s="1229"/>
      <c r="V21" s="1229"/>
      <c r="W21" s="1229"/>
      <c r="X21" s="1229"/>
      <c r="Y21" s="59"/>
    </row>
    <row r="22" spans="1:25" ht="14.25" hidden="1" customHeight="1">
      <c r="A22" s="43"/>
      <c r="B22" s="78"/>
      <c r="C22" s="77"/>
      <c r="D22" s="61"/>
      <c r="E22" s="94" t="s">
        <v>237</v>
      </c>
      <c r="F22" s="1226" t="s">
        <v>240</v>
      </c>
      <c r="G22" s="1227"/>
      <c r="H22" s="1227"/>
      <c r="I22" s="1227"/>
      <c r="J22" s="1227"/>
      <c r="K22" s="1227"/>
      <c r="L22" s="1227"/>
      <c r="M22" s="1227"/>
      <c r="N22" s="60"/>
      <c r="O22" s="74" t="s">
        <v>237</v>
      </c>
      <c r="P22" s="1228" t="s">
        <v>587</v>
      </c>
      <c r="Q22" s="1229"/>
      <c r="R22" s="1229"/>
      <c r="S22" s="1229"/>
      <c r="T22" s="1229"/>
      <c r="U22" s="1229"/>
      <c r="V22" s="1229"/>
      <c r="W22" s="1229"/>
      <c r="X22" s="1229"/>
      <c r="Y22" s="59"/>
    </row>
    <row r="23" spans="1:25" ht="27" hidden="1" customHeight="1">
      <c r="A23" s="43"/>
      <c r="B23" s="78"/>
      <c r="C23" s="77"/>
      <c r="D23" s="61"/>
      <c r="E23" s="60"/>
      <c r="F23" s="60"/>
      <c r="G23" s="60"/>
      <c r="H23" s="60"/>
      <c r="I23" s="60"/>
      <c r="J23" s="60"/>
      <c r="K23" s="60"/>
      <c r="L23" s="60"/>
      <c r="M23" s="60"/>
      <c r="N23" s="60"/>
      <c r="O23" s="60"/>
      <c r="P23" s="1222"/>
      <c r="Q23" s="1222"/>
      <c r="R23" s="1222"/>
      <c r="S23" s="1222"/>
      <c r="T23" s="1222"/>
      <c r="U23" s="1222"/>
      <c r="V23" s="1222"/>
      <c r="W23" s="122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225" t="s">
        <v>394</v>
      </c>
      <c r="F35" s="1225"/>
      <c r="G35" s="1225"/>
      <c r="H35" s="1225"/>
      <c r="I35" s="1225"/>
      <c r="J35" s="1225"/>
      <c r="K35" s="1225"/>
      <c r="L35" s="1225"/>
      <c r="M35" s="1225"/>
      <c r="N35" s="1225"/>
      <c r="O35" s="1225"/>
      <c r="P35" s="1225"/>
      <c r="Q35" s="1225"/>
      <c r="R35" s="1225"/>
      <c r="S35" s="1225"/>
      <c r="T35" s="1225"/>
      <c r="U35" s="1225"/>
      <c r="V35" s="1225"/>
      <c r="W35" s="1225"/>
      <c r="X35" s="1225"/>
      <c r="Y35" s="59"/>
    </row>
    <row r="36" spans="1:25" ht="38.25" hidden="1" customHeight="1">
      <c r="A36" s="43"/>
      <c r="B36" s="78"/>
      <c r="C36" s="77"/>
      <c r="D36" s="61"/>
      <c r="E36" s="1225"/>
      <c r="F36" s="1225"/>
      <c r="G36" s="1225"/>
      <c r="H36" s="1225"/>
      <c r="I36" s="1225"/>
      <c r="J36" s="1225"/>
      <c r="K36" s="1225"/>
      <c r="L36" s="1225"/>
      <c r="M36" s="1225"/>
      <c r="N36" s="1225"/>
      <c r="O36" s="1225"/>
      <c r="P36" s="1225"/>
      <c r="Q36" s="1225"/>
      <c r="R36" s="1225"/>
      <c r="S36" s="1225"/>
      <c r="T36" s="1225"/>
      <c r="U36" s="1225"/>
      <c r="V36" s="1225"/>
      <c r="W36" s="1225"/>
      <c r="X36" s="1225"/>
      <c r="Y36" s="59"/>
    </row>
    <row r="37" spans="1:25" ht="9.75" hidden="1" customHeight="1">
      <c r="A37" s="43"/>
      <c r="B37" s="78"/>
      <c r="C37" s="77"/>
      <c r="D37" s="61"/>
      <c r="E37" s="1225"/>
      <c r="F37" s="1225"/>
      <c r="G37" s="1225"/>
      <c r="H37" s="1225"/>
      <c r="I37" s="1225"/>
      <c r="J37" s="1225"/>
      <c r="K37" s="1225"/>
      <c r="L37" s="1225"/>
      <c r="M37" s="1225"/>
      <c r="N37" s="1225"/>
      <c r="O37" s="1225"/>
      <c r="P37" s="1225"/>
      <c r="Q37" s="1225"/>
      <c r="R37" s="1225"/>
      <c r="S37" s="1225"/>
      <c r="T37" s="1225"/>
      <c r="U37" s="1225"/>
      <c r="V37" s="1225"/>
      <c r="W37" s="1225"/>
      <c r="X37" s="1225"/>
      <c r="Y37" s="59"/>
    </row>
    <row r="38" spans="1:25" ht="51" hidden="1" customHeight="1">
      <c r="A38" s="43"/>
      <c r="B38" s="78"/>
      <c r="C38" s="77"/>
      <c r="D38" s="61"/>
      <c r="E38" s="1225"/>
      <c r="F38" s="1225"/>
      <c r="G38" s="1225"/>
      <c r="H38" s="1225"/>
      <c r="I38" s="1225"/>
      <c r="J38" s="1225"/>
      <c r="K38" s="1225"/>
      <c r="L38" s="1225"/>
      <c r="M38" s="1225"/>
      <c r="N38" s="1225"/>
      <c r="O38" s="1225"/>
      <c r="P38" s="1225"/>
      <c r="Q38" s="1225"/>
      <c r="R38" s="1225"/>
      <c r="S38" s="1225"/>
      <c r="T38" s="1225"/>
      <c r="U38" s="1225"/>
      <c r="V38" s="1225"/>
      <c r="W38" s="1225"/>
      <c r="X38" s="1225"/>
      <c r="Y38" s="59"/>
    </row>
    <row r="39" spans="1:25" ht="15" hidden="1" customHeight="1">
      <c r="A39" s="43"/>
      <c r="B39" s="78"/>
      <c r="C39" s="77"/>
      <c r="D39" s="61"/>
      <c r="E39" s="1225"/>
      <c r="F39" s="1225"/>
      <c r="G39" s="1225"/>
      <c r="H39" s="1225"/>
      <c r="I39" s="1225"/>
      <c r="J39" s="1225"/>
      <c r="K39" s="1225"/>
      <c r="L39" s="1225"/>
      <c r="M39" s="1225"/>
      <c r="N39" s="1225"/>
      <c r="O39" s="1225"/>
      <c r="P39" s="1225"/>
      <c r="Q39" s="1225"/>
      <c r="R39" s="1225"/>
      <c r="S39" s="1225"/>
      <c r="T39" s="1225"/>
      <c r="U39" s="1225"/>
      <c r="V39" s="1225"/>
      <c r="W39" s="1225"/>
      <c r="X39" s="1225"/>
      <c r="Y39" s="59"/>
    </row>
    <row r="40" spans="1:25" ht="12" hidden="1" customHeight="1">
      <c r="A40" s="43"/>
      <c r="B40" s="78"/>
      <c r="C40" s="77"/>
      <c r="D40" s="61"/>
      <c r="E40" s="1211"/>
      <c r="F40" s="1212"/>
      <c r="G40" s="1212"/>
      <c r="H40" s="1212"/>
      <c r="I40" s="1212"/>
      <c r="J40" s="1212"/>
      <c r="K40" s="1212"/>
      <c r="L40" s="1212"/>
      <c r="M40" s="1212"/>
      <c r="N40" s="1212"/>
      <c r="O40" s="1212"/>
      <c r="P40" s="1212"/>
      <c r="Q40" s="1212"/>
      <c r="R40" s="1212"/>
      <c r="S40" s="1212"/>
      <c r="T40" s="1212"/>
      <c r="U40" s="1212"/>
      <c r="V40" s="1212"/>
      <c r="W40" s="1212"/>
      <c r="X40" s="1212"/>
      <c r="Y40" s="59"/>
    </row>
    <row r="41" spans="1:25" ht="38.25" hidden="1" customHeight="1">
      <c r="A41" s="43"/>
      <c r="B41" s="78"/>
      <c r="C41" s="77"/>
      <c r="D41" s="61"/>
      <c r="E41" s="1225"/>
      <c r="F41" s="1225"/>
      <c r="G41" s="1225"/>
      <c r="H41" s="1225"/>
      <c r="I41" s="1225"/>
      <c r="J41" s="1225"/>
      <c r="K41" s="1225"/>
      <c r="L41" s="1225"/>
      <c r="M41" s="1225"/>
      <c r="N41" s="1225"/>
      <c r="O41" s="1225"/>
      <c r="P41" s="1225"/>
      <c r="Q41" s="1225"/>
      <c r="R41" s="1225"/>
      <c r="S41" s="1225"/>
      <c r="T41" s="1225"/>
      <c r="U41" s="1225"/>
      <c r="V41" s="1225"/>
      <c r="W41" s="1225"/>
      <c r="X41" s="1225"/>
      <c r="Y41" s="59"/>
    </row>
    <row r="42" spans="1:25" ht="15" hidden="1">
      <c r="A42" s="43"/>
      <c r="B42" s="78"/>
      <c r="C42" s="77"/>
      <c r="D42" s="61"/>
      <c r="E42" s="1225"/>
      <c r="F42" s="1225"/>
      <c r="G42" s="1225"/>
      <c r="H42" s="1225"/>
      <c r="I42" s="1225"/>
      <c r="J42" s="1225"/>
      <c r="K42" s="1225"/>
      <c r="L42" s="1225"/>
      <c r="M42" s="1225"/>
      <c r="N42" s="1225"/>
      <c r="O42" s="1225"/>
      <c r="P42" s="1225"/>
      <c r="Q42" s="1225"/>
      <c r="R42" s="1225"/>
      <c r="S42" s="1225"/>
      <c r="T42" s="1225"/>
      <c r="U42" s="1225"/>
      <c r="V42" s="1225"/>
      <c r="W42" s="1225"/>
      <c r="X42" s="1225"/>
      <c r="Y42" s="59"/>
    </row>
    <row r="43" spans="1:25" ht="15" hidden="1">
      <c r="A43" s="43"/>
      <c r="B43" s="78"/>
      <c r="C43" s="77"/>
      <c r="D43" s="61"/>
      <c r="E43" s="1225"/>
      <c r="F43" s="1225"/>
      <c r="G43" s="1225"/>
      <c r="H43" s="1225"/>
      <c r="I43" s="1225"/>
      <c r="J43" s="1225"/>
      <c r="K43" s="1225"/>
      <c r="L43" s="1225"/>
      <c r="M43" s="1225"/>
      <c r="N43" s="1225"/>
      <c r="O43" s="1225"/>
      <c r="P43" s="1225"/>
      <c r="Q43" s="1225"/>
      <c r="R43" s="1225"/>
      <c r="S43" s="1225"/>
      <c r="T43" s="1225"/>
      <c r="U43" s="1225"/>
      <c r="V43" s="1225"/>
      <c r="W43" s="1225"/>
      <c r="X43" s="1225"/>
      <c r="Y43" s="59"/>
    </row>
    <row r="44" spans="1:25" ht="33.75" hidden="1" customHeight="1">
      <c r="A44" s="43"/>
      <c r="B44" s="78"/>
      <c r="C44" s="77"/>
      <c r="D44" s="66"/>
      <c r="E44" s="1225"/>
      <c r="F44" s="1225"/>
      <c r="G44" s="1225"/>
      <c r="H44" s="1225"/>
      <c r="I44" s="1225"/>
      <c r="J44" s="1225"/>
      <c r="K44" s="1225"/>
      <c r="L44" s="1225"/>
      <c r="M44" s="1225"/>
      <c r="N44" s="1225"/>
      <c r="O44" s="1225"/>
      <c r="P44" s="1225"/>
      <c r="Q44" s="1225"/>
      <c r="R44" s="1225"/>
      <c r="S44" s="1225"/>
      <c r="T44" s="1225"/>
      <c r="U44" s="1225"/>
      <c r="V44" s="1225"/>
      <c r="W44" s="1225"/>
      <c r="X44" s="1225"/>
      <c r="Y44" s="59"/>
    </row>
    <row r="45" spans="1:25" ht="15" hidden="1">
      <c r="A45" s="43"/>
      <c r="B45" s="78"/>
      <c r="C45" s="77"/>
      <c r="D45" s="66"/>
      <c r="E45" s="1225"/>
      <c r="F45" s="1225"/>
      <c r="G45" s="1225"/>
      <c r="H45" s="1225"/>
      <c r="I45" s="1225"/>
      <c r="J45" s="1225"/>
      <c r="K45" s="1225"/>
      <c r="L45" s="1225"/>
      <c r="M45" s="1225"/>
      <c r="N45" s="1225"/>
      <c r="O45" s="1225"/>
      <c r="P45" s="1225"/>
      <c r="Q45" s="1225"/>
      <c r="R45" s="1225"/>
      <c r="S45" s="1225"/>
      <c r="T45" s="1225"/>
      <c r="U45" s="1225"/>
      <c r="V45" s="1225"/>
      <c r="W45" s="1225"/>
      <c r="X45" s="1225"/>
      <c r="Y45" s="59"/>
    </row>
    <row r="46" spans="1:25" ht="24" hidden="1" customHeight="1">
      <c r="A46" s="43"/>
      <c r="B46" s="78"/>
      <c r="C46" s="77"/>
      <c r="D46" s="61"/>
      <c r="E46" s="1213" t="s">
        <v>236</v>
      </c>
      <c r="F46" s="1213"/>
      <c r="G46" s="1213"/>
      <c r="H46" s="1213"/>
      <c r="I46" s="1213"/>
      <c r="J46" s="1213"/>
      <c r="K46" s="1213"/>
      <c r="L46" s="1213"/>
      <c r="M46" s="1213"/>
      <c r="N46" s="1213"/>
      <c r="O46" s="1213"/>
      <c r="P46" s="1213"/>
      <c r="Q46" s="1213"/>
      <c r="R46" s="1213"/>
      <c r="S46" s="1213"/>
      <c r="T46" s="1213"/>
      <c r="U46" s="1213"/>
      <c r="V46" s="1213"/>
      <c r="W46" s="1213"/>
      <c r="X46" s="1213"/>
      <c r="Y46" s="59"/>
    </row>
    <row r="47" spans="1:25" ht="37.5" hidden="1" customHeight="1">
      <c r="A47" s="43"/>
      <c r="B47" s="78"/>
      <c r="C47" s="77"/>
      <c r="D47" s="61"/>
      <c r="E47" s="1213"/>
      <c r="F47" s="1213"/>
      <c r="G47" s="1213"/>
      <c r="H47" s="1213"/>
      <c r="I47" s="1213"/>
      <c r="J47" s="1213"/>
      <c r="K47" s="1213"/>
      <c r="L47" s="1213"/>
      <c r="M47" s="1213"/>
      <c r="N47" s="1213"/>
      <c r="O47" s="1213"/>
      <c r="P47" s="1213"/>
      <c r="Q47" s="1213"/>
      <c r="R47" s="1213"/>
      <c r="S47" s="1213"/>
      <c r="T47" s="1213"/>
      <c r="U47" s="1213"/>
      <c r="V47" s="1213"/>
      <c r="W47" s="1213"/>
      <c r="X47" s="1213"/>
      <c r="Y47" s="59"/>
    </row>
    <row r="48" spans="1:25" ht="24" hidden="1" customHeight="1">
      <c r="A48" s="43"/>
      <c r="B48" s="78"/>
      <c r="C48" s="77"/>
      <c r="D48" s="61"/>
      <c r="E48" s="1213"/>
      <c r="F48" s="1213"/>
      <c r="G48" s="1213"/>
      <c r="H48" s="1213"/>
      <c r="I48" s="1213"/>
      <c r="J48" s="1213"/>
      <c r="K48" s="1213"/>
      <c r="L48" s="1213"/>
      <c r="M48" s="1213"/>
      <c r="N48" s="1213"/>
      <c r="O48" s="1213"/>
      <c r="P48" s="1213"/>
      <c r="Q48" s="1213"/>
      <c r="R48" s="1213"/>
      <c r="S48" s="1213"/>
      <c r="T48" s="1213"/>
      <c r="U48" s="1213"/>
      <c r="V48" s="1213"/>
      <c r="W48" s="1213"/>
      <c r="X48" s="1213"/>
      <c r="Y48" s="59"/>
    </row>
    <row r="49" spans="1:25" ht="51" hidden="1" customHeight="1">
      <c r="A49" s="43"/>
      <c r="B49" s="78"/>
      <c r="C49" s="77"/>
      <c r="D49" s="61"/>
      <c r="E49" s="1213"/>
      <c r="F49" s="1213"/>
      <c r="G49" s="1213"/>
      <c r="H49" s="1213"/>
      <c r="I49" s="1213"/>
      <c r="J49" s="1213"/>
      <c r="K49" s="1213"/>
      <c r="L49" s="1213"/>
      <c r="M49" s="1213"/>
      <c r="N49" s="1213"/>
      <c r="O49" s="1213"/>
      <c r="P49" s="1213"/>
      <c r="Q49" s="1213"/>
      <c r="R49" s="1213"/>
      <c r="S49" s="1213"/>
      <c r="T49" s="1213"/>
      <c r="U49" s="1213"/>
      <c r="V49" s="1213"/>
      <c r="W49" s="1213"/>
      <c r="X49" s="1213"/>
      <c r="Y49" s="59"/>
    </row>
    <row r="50" spans="1:25" ht="15" hidden="1">
      <c r="A50" s="43"/>
      <c r="B50" s="78"/>
      <c r="C50" s="77"/>
      <c r="D50" s="61"/>
      <c r="E50" s="1213"/>
      <c r="F50" s="1213"/>
      <c r="G50" s="1213"/>
      <c r="H50" s="1213"/>
      <c r="I50" s="1213"/>
      <c r="J50" s="1213"/>
      <c r="K50" s="1213"/>
      <c r="L50" s="1213"/>
      <c r="M50" s="1213"/>
      <c r="N50" s="1213"/>
      <c r="O50" s="1213"/>
      <c r="P50" s="1213"/>
      <c r="Q50" s="1213"/>
      <c r="R50" s="1213"/>
      <c r="S50" s="1213"/>
      <c r="T50" s="1213"/>
      <c r="U50" s="1213"/>
      <c r="V50" s="1213"/>
      <c r="W50" s="1213"/>
      <c r="X50" s="1213"/>
      <c r="Y50" s="59"/>
    </row>
    <row r="51" spans="1:25" ht="15" hidden="1">
      <c r="A51" s="43"/>
      <c r="B51" s="78"/>
      <c r="C51" s="77"/>
      <c r="D51" s="61"/>
      <c r="E51" s="1213"/>
      <c r="F51" s="1213"/>
      <c r="G51" s="1213"/>
      <c r="H51" s="1213"/>
      <c r="I51" s="1213"/>
      <c r="J51" s="1213"/>
      <c r="K51" s="1213"/>
      <c r="L51" s="1213"/>
      <c r="M51" s="1213"/>
      <c r="N51" s="1213"/>
      <c r="O51" s="1213"/>
      <c r="P51" s="1213"/>
      <c r="Q51" s="1213"/>
      <c r="R51" s="1213"/>
      <c r="S51" s="1213"/>
      <c r="T51" s="1213"/>
      <c r="U51" s="1213"/>
      <c r="V51" s="1213"/>
      <c r="W51" s="1213"/>
      <c r="X51" s="1213"/>
      <c r="Y51" s="59"/>
    </row>
    <row r="52" spans="1:25" ht="15" hidden="1">
      <c r="A52" s="43"/>
      <c r="B52" s="78"/>
      <c r="C52" s="77"/>
      <c r="D52" s="61"/>
      <c r="E52" s="1213"/>
      <c r="F52" s="1213"/>
      <c r="G52" s="1213"/>
      <c r="H52" s="1213"/>
      <c r="I52" s="1213"/>
      <c r="J52" s="1213"/>
      <c r="K52" s="1213"/>
      <c r="L52" s="1213"/>
      <c r="M52" s="1213"/>
      <c r="N52" s="1213"/>
      <c r="O52" s="1213"/>
      <c r="P52" s="1213"/>
      <c r="Q52" s="1213"/>
      <c r="R52" s="1213"/>
      <c r="S52" s="1213"/>
      <c r="T52" s="1213"/>
      <c r="U52" s="1213"/>
      <c r="V52" s="1213"/>
      <c r="W52" s="1213"/>
      <c r="X52" s="1213"/>
      <c r="Y52" s="59"/>
    </row>
    <row r="53" spans="1:25" ht="15" hidden="1">
      <c r="A53" s="43"/>
      <c r="B53" s="78"/>
      <c r="C53" s="77"/>
      <c r="D53" s="61"/>
      <c r="E53" s="1213"/>
      <c r="F53" s="1213"/>
      <c r="G53" s="1213"/>
      <c r="H53" s="1213"/>
      <c r="I53" s="1213"/>
      <c r="J53" s="1213"/>
      <c r="K53" s="1213"/>
      <c r="L53" s="1213"/>
      <c r="M53" s="1213"/>
      <c r="N53" s="1213"/>
      <c r="O53" s="1213"/>
      <c r="P53" s="1213"/>
      <c r="Q53" s="1213"/>
      <c r="R53" s="1213"/>
      <c r="S53" s="1213"/>
      <c r="T53" s="1213"/>
      <c r="U53" s="1213"/>
      <c r="V53" s="1213"/>
      <c r="W53" s="1213"/>
      <c r="X53" s="1213"/>
      <c r="Y53" s="59"/>
    </row>
    <row r="54" spans="1:25" ht="15" hidden="1">
      <c r="A54" s="43"/>
      <c r="B54" s="78"/>
      <c r="C54" s="77"/>
      <c r="D54" s="61"/>
      <c r="E54" s="1213"/>
      <c r="F54" s="1213"/>
      <c r="G54" s="1213"/>
      <c r="H54" s="1213"/>
      <c r="I54" s="1213"/>
      <c r="J54" s="1213"/>
      <c r="K54" s="1213"/>
      <c r="L54" s="1213"/>
      <c r="M54" s="1213"/>
      <c r="N54" s="1213"/>
      <c r="O54" s="1213"/>
      <c r="P54" s="1213"/>
      <c r="Q54" s="1213"/>
      <c r="R54" s="1213"/>
      <c r="S54" s="1213"/>
      <c r="T54" s="1213"/>
      <c r="U54" s="1213"/>
      <c r="V54" s="1213"/>
      <c r="W54" s="1213"/>
      <c r="X54" s="1213"/>
      <c r="Y54" s="59"/>
    </row>
    <row r="55" spans="1:25" ht="15" hidden="1">
      <c r="A55" s="43"/>
      <c r="B55" s="78"/>
      <c r="C55" s="77"/>
      <c r="D55" s="61"/>
      <c r="E55" s="1213"/>
      <c r="F55" s="1213"/>
      <c r="G55" s="1213"/>
      <c r="H55" s="1213"/>
      <c r="I55" s="1213"/>
      <c r="J55" s="1213"/>
      <c r="K55" s="1213"/>
      <c r="L55" s="1213"/>
      <c r="M55" s="1213"/>
      <c r="N55" s="1213"/>
      <c r="O55" s="1213"/>
      <c r="P55" s="1213"/>
      <c r="Q55" s="1213"/>
      <c r="R55" s="1213"/>
      <c r="S55" s="1213"/>
      <c r="T55" s="1213"/>
      <c r="U55" s="1213"/>
      <c r="V55" s="1213"/>
      <c r="W55" s="1213"/>
      <c r="X55" s="1213"/>
      <c r="Y55" s="59"/>
    </row>
    <row r="56" spans="1:25" ht="25.5" hidden="1" customHeight="1">
      <c r="A56" s="43"/>
      <c r="B56" s="78"/>
      <c r="C56" s="77"/>
      <c r="D56" s="66"/>
      <c r="E56" s="1213"/>
      <c r="F56" s="1213"/>
      <c r="G56" s="1213"/>
      <c r="H56" s="1213"/>
      <c r="I56" s="1213"/>
      <c r="J56" s="1213"/>
      <c r="K56" s="1213"/>
      <c r="L56" s="1213"/>
      <c r="M56" s="1213"/>
      <c r="N56" s="1213"/>
      <c r="O56" s="1213"/>
      <c r="P56" s="1213"/>
      <c r="Q56" s="1213"/>
      <c r="R56" s="1213"/>
      <c r="S56" s="1213"/>
      <c r="T56" s="1213"/>
      <c r="U56" s="1213"/>
      <c r="V56" s="1213"/>
      <c r="W56" s="1213"/>
      <c r="X56" s="1213"/>
      <c r="Y56" s="59"/>
    </row>
    <row r="57" spans="1:25" ht="15" hidden="1">
      <c r="A57" s="43"/>
      <c r="B57" s="78"/>
      <c r="C57" s="77"/>
      <c r="D57" s="66"/>
      <c r="E57" s="1213"/>
      <c r="F57" s="1213"/>
      <c r="G57" s="1213"/>
      <c r="H57" s="1213"/>
      <c r="I57" s="1213"/>
      <c r="J57" s="1213"/>
      <c r="K57" s="1213"/>
      <c r="L57" s="1213"/>
      <c r="M57" s="1213"/>
      <c r="N57" s="1213"/>
      <c r="O57" s="1213"/>
      <c r="P57" s="1213"/>
      <c r="Q57" s="1213"/>
      <c r="R57" s="1213"/>
      <c r="S57" s="1213"/>
      <c r="T57" s="1213"/>
      <c r="U57" s="1213"/>
      <c r="V57" s="1213"/>
      <c r="W57" s="1213"/>
      <c r="X57" s="1213"/>
      <c r="Y57" s="59"/>
    </row>
    <row r="58" spans="1:25" ht="15" hidden="1" customHeight="1">
      <c r="A58" s="43"/>
      <c r="B58" s="78"/>
      <c r="C58" s="77"/>
      <c r="D58" s="61"/>
      <c r="E58" s="1214" t="s">
        <v>395</v>
      </c>
      <c r="F58" s="1214"/>
      <c r="G58" s="1214"/>
      <c r="H58" s="1214"/>
      <c r="I58" s="1214"/>
      <c r="J58" s="1214"/>
      <c r="K58" s="1214"/>
      <c r="L58" s="1214"/>
      <c r="M58" s="1214"/>
      <c r="N58" s="1214"/>
      <c r="O58" s="1214"/>
      <c r="P58" s="1214"/>
      <c r="Q58" s="1214"/>
      <c r="R58" s="1214"/>
      <c r="S58" s="1214"/>
      <c r="T58" s="1214"/>
      <c r="U58" s="1214"/>
      <c r="V58" s="231"/>
      <c r="W58" s="231"/>
      <c r="X58" s="231"/>
      <c r="Y58" s="59"/>
    </row>
    <row r="59" spans="1:25" ht="15" hidden="1" customHeight="1">
      <c r="A59" s="43"/>
      <c r="B59" s="78"/>
      <c r="C59" s="77"/>
      <c r="D59" s="61"/>
      <c r="E59" s="1216"/>
      <c r="F59" s="1216"/>
      <c r="G59" s="1216"/>
      <c r="H59" s="1211"/>
      <c r="I59" s="1212"/>
      <c r="J59" s="1212"/>
      <c r="K59" s="1212"/>
      <c r="L59" s="1212"/>
      <c r="M59" s="1212"/>
      <c r="N59" s="1212"/>
      <c r="O59" s="1212"/>
      <c r="P59" s="1212"/>
      <c r="Q59" s="1212"/>
      <c r="R59" s="1212"/>
      <c r="S59" s="1212"/>
      <c r="T59" s="1212"/>
      <c r="U59" s="1212"/>
      <c r="V59" s="1212"/>
      <c r="W59" s="1212"/>
      <c r="X59" s="1212"/>
      <c r="Y59" s="59"/>
    </row>
    <row r="60" spans="1:25" ht="15" hidden="1" customHeight="1">
      <c r="A60" s="43"/>
      <c r="B60" s="78"/>
      <c r="C60" s="77"/>
      <c r="D60" s="61"/>
      <c r="E60" s="1215"/>
      <c r="F60" s="1215"/>
      <c r="G60" s="1215"/>
      <c r="H60" s="1210"/>
      <c r="I60" s="1210"/>
      <c r="J60" s="1210"/>
      <c r="K60" s="1210"/>
      <c r="L60" s="1210"/>
      <c r="M60" s="1210"/>
      <c r="N60" s="1210"/>
      <c r="O60" s="1210"/>
      <c r="P60" s="1210"/>
      <c r="Q60" s="1210"/>
      <c r="R60" s="1210"/>
      <c r="S60" s="1210"/>
      <c r="T60" s="1210"/>
      <c r="U60" s="1210"/>
      <c r="V60" s="1210"/>
      <c r="W60" s="1210"/>
      <c r="X60" s="1210"/>
      <c r="Y60" s="59"/>
    </row>
    <row r="61" spans="1:25" ht="15" hidden="1">
      <c r="A61" s="43"/>
      <c r="B61" s="78"/>
      <c r="C61" s="77"/>
      <c r="D61" s="61"/>
      <c r="E61" s="70"/>
      <c r="F61" s="68"/>
      <c r="G61" s="69"/>
      <c r="H61" s="1210"/>
      <c r="I61" s="1210"/>
      <c r="J61" s="1210"/>
      <c r="K61" s="1210"/>
      <c r="L61" s="1210"/>
      <c r="M61" s="1210"/>
      <c r="N61" s="1210"/>
      <c r="O61" s="1210"/>
      <c r="P61" s="1210"/>
      <c r="Q61" s="1210"/>
      <c r="R61" s="1210"/>
      <c r="S61" s="1210"/>
      <c r="T61" s="1210"/>
      <c r="U61" s="1210"/>
      <c r="V61" s="1210"/>
      <c r="W61" s="1210"/>
      <c r="X61" s="121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214" t="s">
        <v>396</v>
      </c>
      <c r="F70" s="1214"/>
      <c r="G70" s="1214"/>
      <c r="H70" s="1214"/>
      <c r="I70" s="1214"/>
      <c r="J70" s="1214"/>
      <c r="K70" s="1214"/>
      <c r="L70" s="1214"/>
      <c r="M70" s="1214"/>
      <c r="N70" s="1214"/>
      <c r="O70" s="1214"/>
      <c r="P70" s="1214"/>
      <c r="Q70" s="1214"/>
      <c r="R70" s="1214"/>
      <c r="S70" s="1214"/>
      <c r="T70" s="1214"/>
      <c r="U70" s="449"/>
      <c r="V70" s="449"/>
      <c r="W70" s="449"/>
      <c r="X70" s="449"/>
      <c r="Y70" s="59"/>
    </row>
    <row r="71" spans="1:25" ht="15" hidden="1">
      <c r="A71" s="43"/>
      <c r="B71" s="78"/>
      <c r="C71" s="77"/>
      <c r="D71" s="61"/>
      <c r="E71" s="1214" t="s">
        <v>586</v>
      </c>
      <c r="F71" s="1214"/>
      <c r="G71" s="1214"/>
      <c r="H71" s="1214"/>
      <c r="I71" s="1214"/>
      <c r="J71" s="1214"/>
      <c r="K71" s="1214"/>
      <c r="L71" s="1214"/>
      <c r="M71" s="1214"/>
      <c r="N71" s="1214"/>
      <c r="O71" s="1214"/>
      <c r="P71" s="1214"/>
      <c r="Q71" s="1214"/>
      <c r="R71" s="1214"/>
      <c r="S71" s="1214"/>
      <c r="T71" s="1214"/>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214" t="s">
        <v>395</v>
      </c>
      <c r="F81" s="1214"/>
      <c r="G81" s="1214"/>
      <c r="H81" s="1214"/>
      <c r="I81" s="1214"/>
      <c r="J81" s="1214"/>
      <c r="K81" s="1214"/>
      <c r="L81" s="1214"/>
      <c r="M81" s="1214"/>
      <c r="N81" s="1214"/>
      <c r="O81" s="1214"/>
      <c r="P81" s="1214"/>
      <c r="Q81" s="1214"/>
      <c r="R81" s="1214"/>
      <c r="S81" s="1214"/>
      <c r="T81" s="1214"/>
      <c r="U81" s="1214"/>
      <c r="V81" s="231"/>
      <c r="W81" s="231"/>
      <c r="X81" s="231"/>
      <c r="Y81" s="59"/>
    </row>
    <row r="82" spans="1:25" ht="15" hidden="1" customHeight="1">
      <c r="A82" s="43"/>
      <c r="B82" s="78"/>
      <c r="C82" s="77"/>
      <c r="D82" s="61"/>
      <c r="E82" s="1215"/>
      <c r="F82" s="1215"/>
      <c r="G82" s="1215"/>
      <c r="H82" s="1211"/>
      <c r="I82" s="1212"/>
      <c r="J82" s="1212"/>
      <c r="K82" s="1212"/>
      <c r="L82" s="1212"/>
      <c r="M82" s="1212"/>
      <c r="N82" s="1212"/>
      <c r="O82" s="1212"/>
      <c r="P82" s="1212"/>
      <c r="Q82" s="1212"/>
      <c r="R82" s="1212"/>
      <c r="S82" s="1212"/>
      <c r="T82" s="1212"/>
      <c r="U82" s="1212"/>
      <c r="V82" s="1212"/>
      <c r="W82" s="1212"/>
      <c r="X82" s="1212"/>
      <c r="Y82" s="59"/>
    </row>
    <row r="83" spans="1:25" ht="15" hidden="1" customHeight="1">
      <c r="A83" s="43"/>
      <c r="B83" s="78"/>
      <c r="C83" s="77"/>
      <c r="D83" s="61"/>
      <c r="Y83" s="59"/>
    </row>
    <row r="84" spans="1:25" ht="15" hidden="1" customHeight="1">
      <c r="A84" s="43"/>
      <c r="B84" s="78"/>
      <c r="C84" s="77"/>
      <c r="D84" s="61"/>
      <c r="E84" s="70"/>
      <c r="F84" s="68"/>
      <c r="G84" s="69"/>
      <c r="H84" s="1210"/>
      <c r="I84" s="1210"/>
      <c r="J84" s="1210"/>
      <c r="K84" s="1210"/>
      <c r="L84" s="1210"/>
      <c r="M84" s="1210"/>
      <c r="N84" s="1210"/>
      <c r="O84" s="1210"/>
      <c r="P84" s="1210"/>
      <c r="Q84" s="1210"/>
      <c r="R84" s="1210"/>
      <c r="S84" s="1210"/>
      <c r="T84" s="1210"/>
      <c r="U84" s="1210"/>
      <c r="V84" s="1210"/>
      <c r="W84" s="1210"/>
      <c r="X84" s="121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218" t="s">
        <v>235</v>
      </c>
      <c r="F98" s="1218"/>
      <c r="G98" s="1218"/>
      <c r="H98" s="1218"/>
      <c r="I98" s="1218"/>
      <c r="J98" s="1218"/>
      <c r="K98" s="1218"/>
      <c r="L98" s="1218"/>
      <c r="M98" s="1218"/>
      <c r="N98" s="1218"/>
      <c r="O98" s="1218"/>
      <c r="P98" s="1218"/>
      <c r="Q98" s="1218"/>
      <c r="R98" s="1218"/>
      <c r="S98" s="1218"/>
      <c r="T98" s="1218"/>
      <c r="U98" s="1218"/>
      <c r="V98" s="1218"/>
      <c r="W98" s="1218"/>
      <c r="X98" s="1218"/>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217" t="s">
        <v>234</v>
      </c>
      <c r="G100" s="1217"/>
      <c r="H100" s="1217"/>
      <c r="I100" s="1217"/>
      <c r="J100" s="1217"/>
      <c r="K100" s="1217"/>
      <c r="L100" s="1217"/>
      <c r="M100" s="1217"/>
      <c r="N100" s="1217"/>
      <c r="O100" s="1217"/>
      <c r="P100" s="1217"/>
      <c r="Q100" s="1217"/>
      <c r="R100" s="1217"/>
      <c r="S100" s="1217"/>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217" t="s">
        <v>233</v>
      </c>
      <c r="G102" s="1217"/>
      <c r="H102" s="1217"/>
      <c r="I102" s="1217"/>
      <c r="J102" s="1217"/>
      <c r="K102" s="1217"/>
      <c r="L102" s="1217"/>
      <c r="M102" s="1217"/>
      <c r="N102" s="1217"/>
      <c r="O102" s="1217"/>
      <c r="P102" s="1217"/>
      <c r="Q102" s="1217"/>
      <c r="R102" s="1217"/>
      <c r="S102" s="1217"/>
      <c r="T102" s="1217"/>
      <c r="U102" s="1217"/>
      <c r="V102" s="1217"/>
      <c r="W102" s="1217"/>
      <c r="X102" s="121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4"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84" t="s">
        <v>491</v>
      </c>
      <c r="G2" s="1285"/>
      <c r="H2" s="1286"/>
      <c r="I2" s="436"/>
    </row>
    <row r="3" spans="1:20" ht="3" customHeight="1"/>
    <row r="4" spans="1:20" s="190" customFormat="1" ht="11.25">
      <c r="A4" s="214"/>
      <c r="B4" s="214"/>
      <c r="C4" s="214"/>
      <c r="D4" s="214"/>
      <c r="F4" s="1236" t="s">
        <v>454</v>
      </c>
      <c r="G4" s="1236"/>
      <c r="H4" s="1236"/>
      <c r="I4" s="128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8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13.12.2021</v>
      </c>
      <c r="I7" s="196" t="s">
        <v>493</v>
      </c>
      <c r="J7" s="334"/>
      <c r="K7" s="214"/>
      <c r="L7" s="214"/>
      <c r="M7" s="214"/>
      <c r="N7" s="214"/>
      <c r="O7" s="214"/>
      <c r="P7" s="214"/>
      <c r="Q7" s="214"/>
      <c r="R7" s="214"/>
      <c r="S7" s="214"/>
      <c r="T7" s="214"/>
    </row>
    <row r="8" spans="1:20" s="190" customFormat="1" ht="45">
      <c r="A8" s="128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8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8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88"/>
      <c r="B11" s="1288">
        <v>1</v>
      </c>
      <c r="C11" s="344"/>
      <c r="D11" s="344"/>
      <c r="F11" s="335" t="str">
        <f>"4."&amp;mergeValue(A11) &amp;"."&amp;mergeValue(B11)</f>
        <v>4.1.1</v>
      </c>
      <c r="G11" s="324" t="s">
        <v>592</v>
      </c>
      <c r="H11" s="317" t="str">
        <f>IF(region_name="","",region_name)</f>
        <v>Курганская область</v>
      </c>
      <c r="I11" s="196" t="s">
        <v>499</v>
      </c>
      <c r="J11" s="334"/>
      <c r="K11" s="214"/>
      <c r="L11" s="214"/>
      <c r="M11" s="214"/>
      <c r="N11" s="214"/>
      <c r="O11" s="214"/>
      <c r="P11" s="214"/>
      <c r="Q11" s="214"/>
      <c r="R11" s="214"/>
      <c r="S11" s="214"/>
      <c r="T11" s="214"/>
    </row>
    <row r="12" spans="1:20" s="190" customFormat="1" ht="22.5">
      <c r="A12" s="1288"/>
      <c r="B12" s="1288"/>
      <c r="C12" s="128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88"/>
      <c r="B13" s="1288"/>
      <c r="C13" s="1288"/>
      <c r="D13" s="344">
        <v>1</v>
      </c>
      <c r="F13" s="335" t="str">
        <f>"4."&amp;mergeValue(A13) &amp;"."&amp;mergeValue(B13)&amp;"."&amp;mergeValue(C13)&amp;"."&amp;mergeValue(D13)</f>
        <v>4.1.1.1.1</v>
      </c>
      <c r="G13" s="420" t="s">
        <v>498</v>
      </c>
      <c r="H13" s="317"/>
      <c r="I13" s="1289" t="s">
        <v>591</v>
      </c>
      <c r="J13" s="334"/>
      <c r="K13" s="214"/>
      <c r="L13" s="214"/>
      <c r="M13" s="214"/>
      <c r="N13" s="214"/>
      <c r="O13" s="214"/>
      <c r="P13" s="214"/>
      <c r="Q13" s="214"/>
      <c r="R13" s="214"/>
      <c r="S13" s="214"/>
      <c r="T13" s="214"/>
    </row>
    <row r="14" spans="1:20" s="190" customFormat="1" ht="18.75">
      <c r="A14" s="1288"/>
      <c r="B14" s="1288"/>
      <c r="C14" s="1288"/>
      <c r="D14" s="344"/>
      <c r="F14" s="338"/>
      <c r="G14" s="150" t="s">
        <v>4</v>
      </c>
      <c r="H14" s="343"/>
      <c r="I14" s="1289"/>
      <c r="J14" s="334"/>
      <c r="K14" s="214"/>
      <c r="L14" s="214"/>
      <c r="M14" s="214"/>
      <c r="N14" s="214"/>
      <c r="O14" s="214"/>
      <c r="P14" s="214"/>
      <c r="Q14" s="214"/>
      <c r="R14" s="214"/>
      <c r="S14" s="214"/>
      <c r="T14" s="214"/>
    </row>
    <row r="15" spans="1:20" s="190" customFormat="1" ht="18.75">
      <c r="A15" s="1288"/>
      <c r="B15" s="1288"/>
      <c r="C15" s="344"/>
      <c r="D15" s="344"/>
      <c r="F15" s="421"/>
      <c r="G15" s="195" t="s">
        <v>403</v>
      </c>
      <c r="H15" s="422"/>
      <c r="I15" s="423"/>
      <c r="J15" s="334"/>
      <c r="K15" s="214"/>
      <c r="L15" s="214"/>
      <c r="M15" s="214"/>
      <c r="N15" s="214"/>
      <c r="O15" s="214"/>
      <c r="P15" s="214"/>
      <c r="Q15" s="214"/>
      <c r="R15" s="214"/>
      <c r="S15" s="214"/>
      <c r="T15" s="214"/>
    </row>
    <row r="16" spans="1:20" s="190" customFormat="1" ht="18.75">
      <c r="A16" s="128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83" t="s">
        <v>593</v>
      </c>
      <c r="H19" s="1283"/>
      <c r="I19" s="226"/>
      <c r="J19" s="327"/>
      <c r="K19" s="327"/>
      <c r="L19" s="327"/>
      <c r="M19" s="327"/>
      <c r="N19" s="327"/>
      <c r="O19" s="327"/>
      <c r="P19" s="327"/>
      <c r="Q19" s="327"/>
      <c r="R19" s="327"/>
      <c r="S19" s="327"/>
      <c r="T19" s="327"/>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304" t="s">
        <v>686</v>
      </c>
      <c r="M5" s="1304"/>
      <c r="N5" s="1304"/>
      <c r="O5" s="1304"/>
      <c r="P5" s="1304"/>
      <c r="Q5" s="1304"/>
      <c r="R5" s="1304"/>
      <c r="S5" s="1304"/>
      <c r="T5" s="1304"/>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336" t="str">
        <f>IF(NameOrPr_ch="",IF(NameOrPr="","",NameOrPr),NameOrPr_ch)</f>
        <v>Департамент государственного регулирования цен и тарифов Курганской области</v>
      </c>
      <c r="P7" s="1337"/>
      <c r="Q7" s="1337"/>
      <c r="R7" s="1337"/>
      <c r="S7" s="1337"/>
      <c r="T7" s="1338"/>
      <c r="U7" s="668"/>
      <c r="Y7" s="1014"/>
      <c r="Z7" s="506"/>
      <c r="AA7" s="506"/>
      <c r="AB7" s="506"/>
      <c r="AC7" s="506"/>
    </row>
    <row r="8" spans="1:29" s="571" customFormat="1" ht="18.75">
      <c r="A8" s="591"/>
      <c r="B8" s="591"/>
      <c r="C8" s="591"/>
      <c r="D8" s="591"/>
      <c r="E8" s="591"/>
      <c r="F8" s="591"/>
      <c r="G8" s="591"/>
      <c r="H8" s="591"/>
      <c r="L8" s="500"/>
      <c r="M8" s="618" t="s">
        <v>596</v>
      </c>
      <c r="N8" s="667"/>
      <c r="O8" s="1336" t="str">
        <f>IF(datePr_ch="",IF(datePr="","",datePr),datePr_ch)</f>
        <v>07.12.2021</v>
      </c>
      <c r="P8" s="1337"/>
      <c r="Q8" s="1337"/>
      <c r="R8" s="1337"/>
      <c r="S8" s="1337"/>
      <c r="T8" s="1338"/>
      <c r="U8" s="668"/>
      <c r="Y8" s="1014"/>
      <c r="Z8" s="591"/>
      <c r="AA8" s="591"/>
      <c r="AB8" s="591"/>
      <c r="AC8" s="591"/>
    </row>
    <row r="9" spans="1:29" s="492" customFormat="1" ht="18.75">
      <c r="A9" s="506"/>
      <c r="B9" s="506"/>
      <c r="C9" s="506"/>
      <c r="D9" s="506"/>
      <c r="E9" s="506"/>
      <c r="F9" s="506"/>
      <c r="G9" s="506"/>
      <c r="H9" s="506"/>
      <c r="L9" s="553"/>
      <c r="M9" s="618" t="s">
        <v>595</v>
      </c>
      <c r="N9" s="667"/>
      <c r="O9" s="1336" t="str">
        <f>IF(numberPr_ch="",IF(numberPr="","",numberPr),numberPr_ch)</f>
        <v>51-10</v>
      </c>
      <c r="P9" s="1337"/>
      <c r="Q9" s="1337"/>
      <c r="R9" s="1337"/>
      <c r="S9" s="1337"/>
      <c r="T9" s="1338"/>
      <c r="U9" s="668"/>
      <c r="Y9" s="1014"/>
      <c r="Z9" s="506"/>
      <c r="AA9" s="506"/>
      <c r="AB9" s="506"/>
      <c r="AC9" s="506"/>
    </row>
    <row r="10" spans="1:29" s="492" customFormat="1" ht="18.75">
      <c r="A10" s="506"/>
      <c r="B10" s="506"/>
      <c r="C10" s="506"/>
      <c r="D10" s="506"/>
      <c r="E10" s="506"/>
      <c r="F10" s="506"/>
      <c r="G10" s="506"/>
      <c r="H10" s="506"/>
      <c r="L10" s="553"/>
      <c r="M10" s="618" t="s">
        <v>501</v>
      </c>
      <c r="N10" s="667"/>
      <c r="O10" s="1336" t="str">
        <f>IF(IstPub_ch="",IF(IstPub="","",IstPub),IstPub_ch)</f>
        <v>www.pravo.gov.ru</v>
      </c>
      <c r="P10" s="1337"/>
      <c r="Q10" s="1337"/>
      <c r="R10" s="1337"/>
      <c r="S10" s="1337"/>
      <c r="T10" s="1338"/>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305"/>
      <c r="M12" s="1305"/>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330"/>
      <c r="R13" s="1330"/>
      <c r="S13" s="1330"/>
      <c r="T13" s="1330"/>
      <c r="U13" s="1330"/>
      <c r="V13" s="1330"/>
    </row>
    <row r="14" spans="1:29">
      <c r="J14" s="482"/>
      <c r="K14" s="482"/>
      <c r="L14" s="1236" t="s">
        <v>454</v>
      </c>
      <c r="M14" s="1236"/>
      <c r="N14" s="1236"/>
      <c r="O14" s="1236"/>
      <c r="P14" s="1236"/>
      <c r="Q14" s="1236"/>
      <c r="R14" s="1236"/>
      <c r="S14" s="1236"/>
      <c r="T14" s="1236"/>
      <c r="U14" s="1236"/>
      <c r="V14" s="1236"/>
      <c r="W14" s="1236"/>
      <c r="X14" s="1236" t="s">
        <v>455</v>
      </c>
    </row>
    <row r="15" spans="1:29" ht="14.25" customHeight="1">
      <c r="J15" s="482"/>
      <c r="K15" s="482"/>
      <c r="L15" s="1317" t="s">
        <v>92</v>
      </c>
      <c r="M15" s="1317" t="s">
        <v>626</v>
      </c>
      <c r="N15" s="535"/>
      <c r="O15" s="1317" t="s">
        <v>627</v>
      </c>
      <c r="P15" s="1362" t="s">
        <v>628</v>
      </c>
      <c r="Q15" s="1362" t="s">
        <v>641</v>
      </c>
      <c r="R15" s="1362"/>
      <c r="S15" s="1362"/>
      <c r="T15" s="1362"/>
      <c r="U15" s="1362"/>
      <c r="V15" s="1317" t="s">
        <v>341</v>
      </c>
      <c r="W15" s="1329" t="s">
        <v>275</v>
      </c>
      <c r="X15" s="1236"/>
    </row>
    <row r="16" spans="1:29" s="524" customFormat="1" ht="25.5" customHeight="1">
      <c r="A16" s="586"/>
      <c r="B16" s="586"/>
      <c r="C16" s="586"/>
      <c r="D16" s="586"/>
      <c r="E16" s="586"/>
      <c r="F16" s="586"/>
      <c r="G16" s="592"/>
      <c r="H16" s="592"/>
      <c r="I16" s="532"/>
      <c r="J16" s="530"/>
      <c r="K16" s="530"/>
      <c r="L16" s="1317"/>
      <c r="M16" s="1317"/>
      <c r="N16" s="535"/>
      <c r="O16" s="1317"/>
      <c r="P16" s="1362"/>
      <c r="Q16" s="1362" t="s">
        <v>679</v>
      </c>
      <c r="R16" s="1362"/>
      <c r="S16" s="1344" t="s">
        <v>654</v>
      </c>
      <c r="T16" s="1344"/>
      <c r="U16" s="1344"/>
      <c r="V16" s="1317"/>
      <c r="W16" s="1329"/>
      <c r="X16" s="1236"/>
      <c r="Y16" s="1009"/>
      <c r="Z16" s="586"/>
      <c r="AA16" s="586"/>
      <c r="AB16" s="586"/>
      <c r="AC16" s="586"/>
    </row>
    <row r="17" spans="1:29" ht="14.25" customHeight="1">
      <c r="J17" s="482"/>
      <c r="K17" s="482"/>
      <c r="L17" s="1317"/>
      <c r="M17" s="1317"/>
      <c r="N17" s="535"/>
      <c r="O17" s="1317"/>
      <c r="P17" s="1362"/>
      <c r="Q17" s="535" t="s">
        <v>677</v>
      </c>
      <c r="R17" s="535" t="s">
        <v>678</v>
      </c>
      <c r="S17" s="537" t="s">
        <v>274</v>
      </c>
      <c r="T17" s="1341" t="s">
        <v>273</v>
      </c>
      <c r="U17" s="1341"/>
      <c r="V17" s="1317"/>
      <c r="W17" s="1329"/>
      <c r="X17" s="1236"/>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353">
        <f t="shared" ca="1" si="0"/>
        <v>8</v>
      </c>
      <c r="U18" s="1353"/>
      <c r="V18" s="488">
        <f ca="1">OFFSET(V18,0,-2)+1</f>
        <v>9</v>
      </c>
      <c r="W18" s="524"/>
      <c r="X18" s="488">
        <f ca="1">OFFSET(X18,0,-2)+1</f>
        <v>10</v>
      </c>
    </row>
    <row r="19" spans="1:29" ht="22.5">
      <c r="A19" s="1290">
        <v>1</v>
      </c>
      <c r="B19" s="981"/>
      <c r="C19" s="981"/>
      <c r="D19" s="981"/>
      <c r="E19" s="981"/>
      <c r="F19" s="981"/>
      <c r="G19" s="982"/>
      <c r="H19" s="982"/>
      <c r="I19" s="984"/>
      <c r="J19" s="976"/>
      <c r="K19" s="976"/>
      <c r="L19" s="594">
        <f>mergeValue(A19)</f>
        <v>1</v>
      </c>
      <c r="M19" s="642" t="s">
        <v>20</v>
      </c>
      <c r="N19" s="581"/>
      <c r="O19" s="1331"/>
      <c r="P19" s="1331"/>
      <c r="Q19" s="1331"/>
      <c r="R19" s="1331"/>
      <c r="S19" s="1331"/>
      <c r="T19" s="1331"/>
      <c r="U19" s="1331"/>
      <c r="V19" s="1331"/>
      <c r="W19" s="1331"/>
      <c r="X19" s="582" t="s">
        <v>476</v>
      </c>
    </row>
    <row r="20" spans="1:29" ht="22.5">
      <c r="A20" s="1290"/>
      <c r="B20" s="1290">
        <v>1</v>
      </c>
      <c r="C20" s="981"/>
      <c r="D20" s="981"/>
      <c r="E20" s="981"/>
      <c r="F20" s="981"/>
      <c r="G20" s="986"/>
      <c r="H20" s="983"/>
      <c r="I20" s="988"/>
      <c r="J20" s="973"/>
      <c r="K20" s="972"/>
      <c r="L20" s="594" t="str">
        <f>mergeValue(A20) &amp;"."&amp; mergeValue(B20)</f>
        <v>1.1</v>
      </c>
      <c r="M20" s="547" t="s">
        <v>16</v>
      </c>
      <c r="N20" s="581"/>
      <c r="O20" s="1331"/>
      <c r="P20" s="1331"/>
      <c r="Q20" s="1331"/>
      <c r="R20" s="1331"/>
      <c r="S20" s="1331"/>
      <c r="T20" s="1331"/>
      <c r="U20" s="1331"/>
      <c r="V20" s="1331"/>
      <c r="W20" s="1331"/>
      <c r="X20" s="582" t="s">
        <v>477</v>
      </c>
    </row>
    <row r="21" spans="1:29" ht="22.5">
      <c r="A21" s="1290"/>
      <c r="B21" s="1290"/>
      <c r="C21" s="1290">
        <v>1</v>
      </c>
      <c r="D21" s="981"/>
      <c r="E21" s="981"/>
      <c r="F21" s="981"/>
      <c r="G21" s="986"/>
      <c r="H21" s="983"/>
      <c r="I21" s="989"/>
      <c r="J21" s="973"/>
      <c r="K21" s="972"/>
      <c r="L21" s="594" t="str">
        <f>mergeValue(A21) &amp;"."&amp; mergeValue(B21)&amp;"."&amp; mergeValue(C21)</f>
        <v>1.1.1</v>
      </c>
      <c r="M21" s="548" t="s">
        <v>7</v>
      </c>
      <c r="N21" s="581"/>
      <c r="O21" s="1331"/>
      <c r="P21" s="1331"/>
      <c r="Q21" s="1331"/>
      <c r="R21" s="1331"/>
      <c r="S21" s="1331"/>
      <c r="T21" s="1331"/>
      <c r="U21" s="1331"/>
      <c r="V21" s="1331"/>
      <c r="W21" s="1331"/>
      <c r="X21" s="582" t="s">
        <v>633</v>
      </c>
    </row>
    <row r="22" spans="1:29">
      <c r="A22" s="1290"/>
      <c r="B22" s="1290"/>
      <c r="C22" s="1290"/>
      <c r="D22" s="1290">
        <v>1</v>
      </c>
      <c r="E22" s="981"/>
      <c r="F22" s="981"/>
      <c r="G22" s="986"/>
      <c r="H22" s="983"/>
      <c r="I22" s="989"/>
      <c r="J22" s="987"/>
      <c r="K22" s="972"/>
      <c r="L22" s="594" t="str">
        <f>mergeValue(A22) &amp;"."&amp; mergeValue(B22)&amp;"."&amp; mergeValue(C22)&amp;"."&amp; mergeValue(D22)</f>
        <v>1.1.1.1</v>
      </c>
      <c r="M22" s="549" t="s">
        <v>22</v>
      </c>
      <c r="N22" s="581"/>
      <c r="O22" s="1331"/>
      <c r="P22" s="1331"/>
      <c r="Q22" s="1331"/>
      <c r="R22" s="1331"/>
      <c r="S22" s="1331"/>
      <c r="T22" s="1331"/>
      <c r="U22" s="1331"/>
      <c r="V22" s="1331"/>
      <c r="W22" s="1331"/>
      <c r="X22" s="1021" t="s">
        <v>687</v>
      </c>
    </row>
    <row r="23" spans="1:29" ht="42.95" customHeight="1">
      <c r="A23" s="1290"/>
      <c r="B23" s="1290"/>
      <c r="C23" s="1290"/>
      <c r="D23" s="1290"/>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307" t="s">
        <v>688</v>
      </c>
      <c r="Y23" s="1009" t="str">
        <f>strCheckDateTwo(N23:W23)</f>
        <v/>
      </c>
    </row>
    <row r="24" spans="1:29" hidden="1">
      <c r="A24" s="1290"/>
      <c r="B24" s="1290"/>
      <c r="C24" s="1290"/>
      <c r="D24" s="1290"/>
      <c r="E24" s="981"/>
      <c r="F24" s="981"/>
      <c r="G24" s="986"/>
      <c r="H24" s="983"/>
      <c r="I24" s="989"/>
      <c r="J24" s="987"/>
      <c r="K24" s="977"/>
      <c r="L24" s="632"/>
      <c r="M24" s="562"/>
      <c r="N24" s="647"/>
      <c r="O24" s="647"/>
      <c r="P24" s="647"/>
      <c r="Q24" s="647"/>
      <c r="R24" s="585" t="str">
        <f>S23 &amp; "-" &amp; U23</f>
        <v>-</v>
      </c>
      <c r="S24" s="513"/>
      <c r="T24" s="587"/>
      <c r="U24" s="513"/>
      <c r="V24" s="647"/>
      <c r="W24" s="839"/>
      <c r="X24" s="1308"/>
    </row>
    <row r="25" spans="1:29" ht="15" customHeight="1">
      <c r="A25" s="1290"/>
      <c r="B25" s="1290"/>
      <c r="C25" s="1290"/>
      <c r="D25" s="1290"/>
      <c r="E25" s="981"/>
      <c r="F25" s="981"/>
      <c r="G25" s="986"/>
      <c r="H25" s="983"/>
      <c r="I25" s="989"/>
      <c r="J25" s="987"/>
      <c r="K25" s="977"/>
      <c r="L25" s="539"/>
      <c r="M25" s="552" t="s">
        <v>5</v>
      </c>
      <c r="N25" s="550"/>
      <c r="O25" s="546"/>
      <c r="P25" s="546"/>
      <c r="Q25" s="546"/>
      <c r="R25" s="546"/>
      <c r="S25" s="574"/>
      <c r="T25" s="565"/>
      <c r="U25" s="564"/>
      <c r="V25" s="550"/>
      <c r="W25" s="550"/>
      <c r="X25" s="1309"/>
    </row>
    <row r="26" spans="1:29" s="476" customFormat="1" ht="15" customHeight="1">
      <c r="A26" s="1290"/>
      <c r="B26" s="1290"/>
      <c r="C26" s="1290"/>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90"/>
      <c r="B27" s="1290"/>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90"/>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83" t="s">
        <v>689</v>
      </c>
      <c r="N31" s="1283"/>
      <c r="O31" s="1283"/>
      <c r="P31" s="1283"/>
      <c r="Q31" s="1283"/>
      <c r="R31" s="1283"/>
      <c r="S31" s="1283"/>
      <c r="T31" s="1283"/>
      <c r="U31" s="1283"/>
      <c r="V31" s="1283"/>
      <c r="W31" s="1283"/>
      <c r="X31" s="1283"/>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84" t="s">
        <v>491</v>
      </c>
      <c r="G2" s="1285"/>
      <c r="H2" s="1286"/>
      <c r="I2" s="436"/>
    </row>
    <row r="3" spans="1:20" ht="3" customHeight="1"/>
    <row r="4" spans="1:20" s="190" customFormat="1" ht="11.25">
      <c r="A4" s="214"/>
      <c r="B4" s="214"/>
      <c r="C4" s="214"/>
      <c r="D4" s="214"/>
      <c r="F4" s="1236" t="s">
        <v>454</v>
      </c>
      <c r="G4" s="1236"/>
      <c r="H4" s="1236"/>
      <c r="I4" s="128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8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13.12.2021</v>
      </c>
      <c r="I7" s="196" t="s">
        <v>493</v>
      </c>
      <c r="J7" s="334"/>
      <c r="K7" s="214"/>
      <c r="L7" s="214"/>
      <c r="M7" s="214"/>
      <c r="N7" s="214"/>
      <c r="O7" s="214"/>
      <c r="P7" s="214"/>
      <c r="Q7" s="214"/>
      <c r="R7" s="214"/>
      <c r="S7" s="214"/>
      <c r="T7" s="214"/>
    </row>
    <row r="8" spans="1:20" s="190" customFormat="1" ht="45">
      <c r="A8" s="1288">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88"/>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8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88"/>
      <c r="B11" s="1288">
        <v>1</v>
      </c>
      <c r="C11" s="441"/>
      <c r="D11" s="441"/>
      <c r="F11" s="335" t="str">
        <f>"4."&amp;mergeValue(A11) &amp;"."&amp;mergeValue(B11)</f>
        <v>4.1.1</v>
      </c>
      <c r="G11" s="324" t="s">
        <v>592</v>
      </c>
      <c r="H11" s="317" t="str">
        <f>IF(region_name="","",region_name)</f>
        <v>Курганская область</v>
      </c>
      <c r="I11" s="196" t="s">
        <v>499</v>
      </c>
      <c r="J11" s="334"/>
      <c r="K11" s="214"/>
      <c r="L11" s="214"/>
      <c r="M11" s="214"/>
      <c r="N11" s="214"/>
      <c r="O11" s="214"/>
      <c r="P11" s="214"/>
      <c r="Q11" s="214"/>
      <c r="R11" s="214"/>
      <c r="S11" s="214"/>
      <c r="T11" s="214"/>
    </row>
    <row r="12" spans="1:20" s="190" customFormat="1" ht="22.5">
      <c r="A12" s="1288"/>
      <c r="B12" s="1288"/>
      <c r="C12" s="1288">
        <v>1</v>
      </c>
      <c r="D12" s="441"/>
      <c r="F12" s="335" t="str">
        <f>"4."&amp;mergeValue(A12) &amp;"."&amp;mergeValue(B12)&amp;"."&amp;mergeValue(C12)</f>
        <v>4.1.1.1</v>
      </c>
      <c r="G12" s="341" t="s">
        <v>497</v>
      </c>
      <c r="H12" s="317" t="str">
        <f>IF(Территории!H13="","","" &amp; Территории!H13 &amp; "")</f>
        <v>город Шадринск</v>
      </c>
      <c r="I12" s="196" t="s">
        <v>500</v>
      </c>
      <c r="J12" s="334"/>
      <c r="K12" s="214"/>
      <c r="L12" s="214"/>
      <c r="M12" s="214"/>
      <c r="N12" s="214"/>
      <c r="O12" s="214"/>
      <c r="P12" s="214"/>
      <c r="Q12" s="214"/>
      <c r="R12" s="214"/>
      <c r="S12" s="214"/>
      <c r="T12" s="214"/>
    </row>
    <row r="13" spans="1:20" s="190" customFormat="1" ht="56.25">
      <c r="A13" s="1288"/>
      <c r="B13" s="1288"/>
      <c r="C13" s="1288"/>
      <c r="D13" s="441">
        <v>1</v>
      </c>
      <c r="F13" s="335" t="str">
        <f>"4."&amp;mergeValue(A13) &amp;"."&amp;mergeValue(B13)&amp;"."&amp;mergeValue(C13)&amp;"."&amp;mergeValue(D13)</f>
        <v>4.1.1.1.1</v>
      </c>
      <c r="G13" s="420" t="s">
        <v>498</v>
      </c>
      <c r="H13" s="317" t="str">
        <f>IF(Территории!R14="","","" &amp; Территории!R14 &amp; "")</f>
        <v>город Шадринск (37705000)</v>
      </c>
      <c r="I13" s="1160"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83" t="s">
        <v>593</v>
      </c>
      <c r="H15" s="1283"/>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304" t="s">
        <v>730</v>
      </c>
      <c r="E5" s="1304"/>
      <c r="F5" s="1304"/>
      <c r="G5" s="438"/>
    </row>
    <row r="6" spans="1:16" ht="3" customHeight="1">
      <c r="C6" s="86"/>
      <c r="D6" s="37"/>
      <c r="E6" s="84"/>
      <c r="F6" s="83"/>
      <c r="G6" s="286"/>
    </row>
    <row r="7" spans="1:16">
      <c r="C7" s="86"/>
      <c r="D7" s="1317" t="s">
        <v>454</v>
      </c>
      <c r="E7" s="1317"/>
      <c r="F7" s="1317"/>
      <c r="G7" s="1367" t="s">
        <v>455</v>
      </c>
    </row>
    <row r="8" spans="1:16">
      <c r="C8" s="86"/>
      <c r="D8" s="103" t="s">
        <v>92</v>
      </c>
      <c r="E8" s="113" t="s">
        <v>457</v>
      </c>
      <c r="F8" s="113" t="s">
        <v>456</v>
      </c>
      <c r="G8" s="1367"/>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1" customHeight="1">
      <c r="A12" s="285"/>
      <c r="C12" s="86"/>
      <c r="D12" s="187" t="s">
        <v>8</v>
      </c>
      <c r="E12" s="289"/>
      <c r="F12" s="314"/>
      <c r="G12" s="1307" t="s">
        <v>597</v>
      </c>
    </row>
    <row r="13" spans="1:16" ht="15" customHeight="1">
      <c r="A13" s="285"/>
      <c r="C13" s="86"/>
      <c r="D13" s="114"/>
      <c r="E13" s="301" t="s">
        <v>328</v>
      </c>
      <c r="F13" s="298"/>
      <c r="G13" s="1309"/>
    </row>
    <row r="14" spans="1:16">
      <c r="A14" s="285"/>
      <c r="C14" s="86"/>
      <c r="D14" s="187" t="s">
        <v>329</v>
      </c>
      <c r="E14" s="287" t="s">
        <v>694</v>
      </c>
      <c r="F14" s="295" t="s">
        <v>458</v>
      </c>
      <c r="G14" s="790"/>
    </row>
    <row r="15" spans="1:16" ht="42.95" customHeight="1">
      <c r="A15" s="285"/>
      <c r="C15" s="86"/>
      <c r="D15" s="187" t="s">
        <v>443</v>
      </c>
      <c r="E15" s="289"/>
      <c r="F15" s="1097"/>
      <c r="G15" s="1307" t="s">
        <v>695</v>
      </c>
    </row>
    <row r="16" spans="1:16" s="800" customFormat="1" ht="15" customHeight="1">
      <c r="A16" s="804"/>
      <c r="B16" s="186"/>
      <c r="C16" s="687"/>
      <c r="D16" s="825"/>
      <c r="E16" s="828" t="s">
        <v>328</v>
      </c>
      <c r="F16" s="791"/>
      <c r="G16" s="1309"/>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pageSetUpPr fitToPage="1"/>
  </sheetPr>
  <dimension ref="A1:T15"/>
  <sheetViews>
    <sheetView showGridLines="0" topLeftCell="E1" zoomScaleNormal="100" workbookViewId="0"/>
  </sheetViews>
  <sheetFormatPr defaultColWidth="10.5703125" defaultRowHeight="14.25"/>
  <cols>
    <col min="1" max="1" width="3.7109375" style="1127" hidden="1" customWidth="1"/>
    <col min="2" max="4" width="3.7109375" style="1123" hidden="1" customWidth="1"/>
    <col min="5" max="5" width="3.7109375" style="1110" customWidth="1"/>
    <col min="6" max="6" width="9.7109375" style="1109" customWidth="1"/>
    <col min="7" max="7" width="37.7109375" style="1109" customWidth="1"/>
    <col min="8" max="8" width="66.85546875" style="1109" customWidth="1"/>
    <col min="9" max="9" width="115.7109375" style="1109" customWidth="1"/>
    <col min="10" max="11" width="10.5703125" style="1123"/>
    <col min="12" max="12" width="11.140625" style="1123" customWidth="1"/>
    <col min="13" max="20" width="10.5703125" style="1123"/>
    <col min="21" max="16384" width="10.5703125" style="1109"/>
  </cols>
  <sheetData>
    <row r="1" spans="1:20" ht="3" customHeight="1">
      <c r="A1" s="1127" t="s">
        <v>210</v>
      </c>
    </row>
    <row r="2" spans="1:20" ht="22.5">
      <c r="F2" s="1284" t="s">
        <v>491</v>
      </c>
      <c r="G2" s="1285"/>
      <c r="H2" s="1286"/>
      <c r="I2" s="1165"/>
    </row>
    <row r="3" spans="1:20" ht="3" customHeight="1"/>
    <row r="4" spans="1:20" s="1121" customFormat="1" ht="11.25">
      <c r="A4" s="1126"/>
      <c r="B4" s="1126"/>
      <c r="C4" s="1126"/>
      <c r="D4" s="1126"/>
      <c r="F4" s="1236" t="s">
        <v>454</v>
      </c>
      <c r="G4" s="1236"/>
      <c r="H4" s="1236"/>
      <c r="I4" s="1287" t="s">
        <v>455</v>
      </c>
      <c r="J4" s="1126"/>
      <c r="K4" s="1126"/>
      <c r="L4" s="1126"/>
      <c r="M4" s="1126"/>
      <c r="N4" s="1126"/>
      <c r="O4" s="1126"/>
      <c r="P4" s="1126"/>
      <c r="Q4" s="1126"/>
      <c r="R4" s="1126"/>
      <c r="S4" s="1126"/>
      <c r="T4" s="1126"/>
    </row>
    <row r="5" spans="1:20" s="1121" customFormat="1" ht="11.25" customHeight="1">
      <c r="A5" s="1126"/>
      <c r="B5" s="1126"/>
      <c r="C5" s="1126"/>
      <c r="D5" s="1126"/>
      <c r="F5" s="1141" t="s">
        <v>92</v>
      </c>
      <c r="G5" s="1153" t="s">
        <v>457</v>
      </c>
      <c r="H5" s="1140" t="s">
        <v>442</v>
      </c>
      <c r="I5" s="1287"/>
      <c r="J5" s="1126"/>
      <c r="K5" s="1126"/>
      <c r="L5" s="1126"/>
      <c r="M5" s="1126"/>
      <c r="N5" s="1126"/>
      <c r="O5" s="1126"/>
      <c r="P5" s="1126"/>
      <c r="Q5" s="1126"/>
      <c r="R5" s="1126"/>
      <c r="S5" s="1126"/>
      <c r="T5" s="1126"/>
    </row>
    <row r="6" spans="1:20" s="1121" customFormat="1" ht="12" customHeight="1">
      <c r="A6" s="1126"/>
      <c r="B6" s="1126"/>
      <c r="C6" s="1126"/>
      <c r="D6" s="1126"/>
      <c r="F6" s="1142" t="s">
        <v>93</v>
      </c>
      <c r="G6" s="1144">
        <v>2</v>
      </c>
      <c r="H6" s="1145">
        <v>3</v>
      </c>
      <c r="I6" s="1143">
        <v>4</v>
      </c>
      <c r="J6" s="1126">
        <v>4</v>
      </c>
      <c r="K6" s="1126"/>
      <c r="L6" s="1126"/>
      <c r="M6" s="1126"/>
      <c r="N6" s="1126"/>
      <c r="O6" s="1126"/>
      <c r="P6" s="1126"/>
      <c r="Q6" s="1126"/>
      <c r="R6" s="1126"/>
      <c r="S6" s="1126"/>
      <c r="T6" s="1126"/>
    </row>
    <row r="7" spans="1:20" s="1121" customFormat="1" ht="18.75">
      <c r="A7" s="1126"/>
      <c r="B7" s="1126"/>
      <c r="C7" s="1126"/>
      <c r="D7" s="1126"/>
      <c r="F7" s="1152">
        <v>1</v>
      </c>
      <c r="G7" s="1161" t="s">
        <v>492</v>
      </c>
      <c r="H7" s="1139" t="str">
        <f>IF(dateCh="","",dateCh)</f>
        <v>13.12.2021</v>
      </c>
      <c r="I7" s="1122" t="s">
        <v>493</v>
      </c>
      <c r="J7" s="1151"/>
      <c r="K7" s="1126"/>
      <c r="L7" s="1126"/>
      <c r="M7" s="1126"/>
      <c r="N7" s="1126"/>
      <c r="O7" s="1126"/>
      <c r="P7" s="1126"/>
      <c r="Q7" s="1126"/>
      <c r="R7" s="1126"/>
      <c r="S7" s="1126"/>
      <c r="T7" s="1126"/>
    </row>
    <row r="8" spans="1:20" s="1121" customFormat="1" ht="45">
      <c r="A8" s="1288">
        <v>1</v>
      </c>
      <c r="B8" s="1126"/>
      <c r="C8" s="1126"/>
      <c r="D8" s="1126"/>
      <c r="F8" s="1152" t="str">
        <f>"2." &amp;mergeValue(A8)</f>
        <v>2.1</v>
      </c>
      <c r="G8" s="1161" t="s">
        <v>494</v>
      </c>
      <c r="H8" s="1139" t="str">
        <f>IF('Перечень тарифов'!R21="","наименование отсутствует","" &amp; 'Перечень тарифов'!R21 &amp; "")</f>
        <v>наименование отсутствует</v>
      </c>
      <c r="I8" s="1122" t="s">
        <v>590</v>
      </c>
      <c r="J8" s="1151"/>
      <c r="K8" s="1126"/>
      <c r="L8" s="1126"/>
      <c r="M8" s="1126"/>
      <c r="N8" s="1126"/>
      <c r="O8" s="1126"/>
      <c r="P8" s="1126"/>
      <c r="Q8" s="1126"/>
      <c r="R8" s="1126"/>
      <c r="S8" s="1126"/>
      <c r="T8" s="1126"/>
    </row>
    <row r="9" spans="1:20" s="1121" customFormat="1" ht="22.5">
      <c r="A9" s="1288"/>
      <c r="B9" s="1126"/>
      <c r="C9" s="1126"/>
      <c r="D9" s="1126"/>
      <c r="F9" s="1152" t="str">
        <f>"3." &amp;mergeValue(A9)</f>
        <v>3.1</v>
      </c>
      <c r="G9" s="1161" t="s">
        <v>495</v>
      </c>
      <c r="H9" s="1139" t="str">
        <f>IF('Перечень тарифов'!F21="","наименование отсутствует","" &amp; 'Перечень тарифов'!F21 &amp; "")</f>
        <v>Подключение (технологическое присоединение) к системе теплоснабжения</v>
      </c>
      <c r="I9" s="1122" t="s">
        <v>588</v>
      </c>
      <c r="J9" s="1151"/>
      <c r="K9" s="1126"/>
      <c r="L9" s="1126"/>
      <c r="M9" s="1126"/>
      <c r="N9" s="1126"/>
      <c r="O9" s="1126"/>
      <c r="P9" s="1126"/>
      <c r="Q9" s="1126"/>
      <c r="R9" s="1126"/>
      <c r="S9" s="1126"/>
      <c r="T9" s="1126"/>
    </row>
    <row r="10" spans="1:20" s="1121" customFormat="1" ht="22.5">
      <c r="A10" s="1288"/>
      <c r="B10" s="1126"/>
      <c r="C10" s="1126"/>
      <c r="D10" s="1126"/>
      <c r="F10" s="1152" t="str">
        <f>"4."&amp;mergeValue(A10)</f>
        <v>4.1</v>
      </c>
      <c r="G10" s="1161" t="s">
        <v>496</v>
      </c>
      <c r="H10" s="1140" t="s">
        <v>458</v>
      </c>
      <c r="I10" s="1122"/>
      <c r="J10" s="1151"/>
      <c r="K10" s="1126"/>
      <c r="L10" s="1126"/>
      <c r="M10" s="1126"/>
      <c r="N10" s="1126"/>
      <c r="O10" s="1126"/>
      <c r="P10" s="1126"/>
      <c r="Q10" s="1126"/>
      <c r="R10" s="1126"/>
      <c r="S10" s="1126"/>
      <c r="T10" s="1126"/>
    </row>
    <row r="11" spans="1:20" s="1121" customFormat="1" ht="18.75">
      <c r="A11" s="1288"/>
      <c r="B11" s="1288">
        <v>1</v>
      </c>
      <c r="C11" s="1155"/>
      <c r="D11" s="1155"/>
      <c r="F11" s="1152" t="str">
        <f>"4."&amp;mergeValue(A11) &amp;"."&amp;mergeValue(B11)</f>
        <v>4.1.1</v>
      </c>
      <c r="G11" s="1146" t="s">
        <v>592</v>
      </c>
      <c r="H11" s="1139" t="str">
        <f>IF(region_name="","",region_name)</f>
        <v>Курганская область</v>
      </c>
      <c r="I11" s="1122" t="s">
        <v>499</v>
      </c>
      <c r="J11" s="1151"/>
      <c r="K11" s="1126"/>
      <c r="L11" s="1126"/>
      <c r="M11" s="1126"/>
      <c r="N11" s="1126"/>
      <c r="O11" s="1126"/>
      <c r="P11" s="1126"/>
      <c r="Q11" s="1126"/>
      <c r="R11" s="1126"/>
      <c r="S11" s="1126"/>
      <c r="T11" s="1126"/>
    </row>
    <row r="12" spans="1:20" s="1121" customFormat="1" ht="22.5">
      <c r="A12" s="1288"/>
      <c r="B12" s="1288"/>
      <c r="C12" s="1288">
        <v>1</v>
      </c>
      <c r="D12" s="1155"/>
      <c r="F12" s="1152" t="str">
        <f>"4."&amp;mergeValue(A12) &amp;"."&amp;mergeValue(B12)&amp;"."&amp;mergeValue(C12)</f>
        <v>4.1.1.1</v>
      </c>
      <c r="G12" s="1154" t="s">
        <v>497</v>
      </c>
      <c r="H12" s="1139" t="str">
        <f>IF(Территории!H13="","","" &amp; Территории!H13 &amp; "")</f>
        <v>город Шадринск</v>
      </c>
      <c r="I12" s="1122" t="s">
        <v>500</v>
      </c>
      <c r="J12" s="1151"/>
      <c r="K12" s="1126"/>
      <c r="L12" s="1126"/>
      <c r="M12" s="1126"/>
      <c r="N12" s="1126"/>
      <c r="O12" s="1126"/>
      <c r="P12" s="1126"/>
      <c r="Q12" s="1126"/>
      <c r="R12" s="1126"/>
      <c r="S12" s="1126"/>
      <c r="T12" s="1126"/>
    </row>
    <row r="13" spans="1:20" s="1121" customFormat="1" ht="56.25">
      <c r="A13" s="1288"/>
      <c r="B13" s="1288"/>
      <c r="C13" s="1288"/>
      <c r="D13" s="1155">
        <v>1</v>
      </c>
      <c r="F13" s="1152" t="str">
        <f>"4."&amp;mergeValue(A13) &amp;"."&amp;mergeValue(B13)&amp;"."&amp;mergeValue(C13)&amp;"."&amp;mergeValue(D13)</f>
        <v>4.1.1.1.1</v>
      </c>
      <c r="G13" s="1164" t="s">
        <v>498</v>
      </c>
      <c r="H13" s="1139" t="str">
        <f>IF(Территории!R14="","","" &amp; Территории!R14 &amp; "")</f>
        <v>город Шадринск (37705000)</v>
      </c>
      <c r="I13" s="1160" t="s">
        <v>591</v>
      </c>
      <c r="J13" s="1151"/>
      <c r="K13" s="1126"/>
      <c r="L13" s="1126"/>
      <c r="M13" s="1126"/>
      <c r="N13" s="1126"/>
      <c r="O13" s="1126"/>
      <c r="P13" s="1126"/>
      <c r="Q13" s="1126"/>
      <c r="R13" s="1126"/>
      <c r="S13" s="1126"/>
      <c r="T13" s="1126"/>
    </row>
    <row r="14" spans="1:20" s="1148" customFormat="1" ht="3" customHeight="1">
      <c r="A14" s="1149"/>
      <c r="B14" s="1149"/>
      <c r="C14" s="1149"/>
      <c r="D14" s="1149"/>
      <c r="F14" s="1147"/>
      <c r="G14" s="1162"/>
      <c r="H14" s="1163"/>
      <c r="I14" s="1129"/>
      <c r="J14" s="1149"/>
      <c r="K14" s="1149"/>
      <c r="L14" s="1149"/>
      <c r="M14" s="1149"/>
      <c r="N14" s="1149"/>
      <c r="O14" s="1149"/>
      <c r="P14" s="1149"/>
      <c r="Q14" s="1149"/>
      <c r="R14" s="1149"/>
      <c r="S14" s="1149"/>
      <c r="T14" s="1149"/>
    </row>
    <row r="15" spans="1:20" s="1148" customFormat="1" ht="15" customHeight="1">
      <c r="A15" s="1149"/>
      <c r="B15" s="1149"/>
      <c r="C15" s="1149"/>
      <c r="D15" s="1149"/>
      <c r="F15" s="1147"/>
      <c r="G15" s="1283" t="s">
        <v>593</v>
      </c>
      <c r="H15" s="1283"/>
      <c r="I15" s="1129"/>
      <c r="J15" s="1149"/>
      <c r="K15" s="1149"/>
      <c r="L15" s="1149"/>
      <c r="M15" s="1149"/>
      <c r="N15" s="1149"/>
      <c r="O15" s="1149"/>
      <c r="P15" s="1149"/>
      <c r="Q15" s="1149"/>
      <c r="R15" s="1149"/>
      <c r="S15" s="1149"/>
      <c r="T15" s="1149"/>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0866141732283472" right="0.70866141732283472" top="0.74803149606299213" bottom="0.74803149606299213" header="0.31496062992125984" footer="0.31496062992125984"/>
  <pageSetup paperSize="9" scale="61"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pageSetUpPr fitToPage="1"/>
  </sheetPr>
  <dimension ref="A1:L34"/>
  <sheetViews>
    <sheetView showGridLines="0" topLeftCell="C4" zoomScaleNormal="100" workbookViewId="0">
      <selection activeCell="E40" sqref="E4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304" t="s">
        <v>696</v>
      </c>
      <c r="E5" s="1304"/>
      <c r="F5" s="1304"/>
      <c r="G5" s="1304"/>
      <c r="H5" s="1304"/>
      <c r="I5" s="336"/>
    </row>
    <row r="6" spans="1:9" ht="3" customHeight="1">
      <c r="C6" s="86"/>
      <c r="D6" s="37"/>
      <c r="E6" s="84"/>
      <c r="F6" s="84"/>
      <c r="G6" s="84"/>
      <c r="H6" s="83"/>
      <c r="I6" s="286"/>
    </row>
    <row r="7" spans="1:9" ht="21" customHeight="1">
      <c r="C7" s="86"/>
      <c r="D7" s="1317" t="s">
        <v>454</v>
      </c>
      <c r="E7" s="1317"/>
      <c r="F7" s="1317"/>
      <c r="G7" s="1317"/>
      <c r="H7" s="1317"/>
      <c r="I7" s="1367" t="s">
        <v>455</v>
      </c>
    </row>
    <row r="8" spans="1:9" ht="21" customHeight="1">
      <c r="C8" s="86"/>
      <c r="D8" s="103" t="s">
        <v>92</v>
      </c>
      <c r="E8" s="113" t="s">
        <v>457</v>
      </c>
      <c r="F8" s="113"/>
      <c r="G8" s="113" t="s">
        <v>442</v>
      </c>
      <c r="H8" s="113" t="s">
        <v>456</v>
      </c>
      <c r="I8" s="1367"/>
    </row>
    <row r="9" spans="1:9" ht="12" customHeight="1">
      <c r="C9" s="86"/>
      <c r="D9" s="42" t="s">
        <v>93</v>
      </c>
      <c r="E9" s="42" t="s">
        <v>49</v>
      </c>
      <c r="F9" s="42"/>
      <c r="G9" s="42" t="s">
        <v>50</v>
      </c>
      <c r="H9" s="42" t="s">
        <v>51</v>
      </c>
      <c r="I9" s="42" t="s">
        <v>68</v>
      </c>
    </row>
    <row r="10" spans="1:9">
      <c r="A10" s="285"/>
      <c r="C10" s="86"/>
      <c r="D10" s="187">
        <v>1</v>
      </c>
      <c r="E10" s="1370" t="s">
        <v>459</v>
      </c>
      <c r="F10" s="1370"/>
      <c r="G10" s="1370"/>
      <c r="H10" s="1370"/>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1105" t="s">
        <v>1479</v>
      </c>
      <c r="H12" s="1175" t="s">
        <v>1478</v>
      </c>
      <c r="I12" s="415" t="s">
        <v>697</v>
      </c>
    </row>
    <row r="13" spans="1:9" ht="40.5" customHeight="1">
      <c r="A13" s="285"/>
      <c r="B13" s="186">
        <v>3</v>
      </c>
      <c r="C13" s="86"/>
      <c r="D13" s="187">
        <v>2</v>
      </c>
      <c r="E13" s="352" t="s">
        <v>698</v>
      </c>
      <c r="F13" s="295"/>
      <c r="G13" s="295" t="s">
        <v>458</v>
      </c>
      <c r="H13" s="1176" t="s">
        <v>1480</v>
      </c>
      <c r="I13" s="416" t="s">
        <v>463</v>
      </c>
    </row>
    <row r="14" spans="1:9" ht="39" customHeight="1">
      <c r="A14" s="285"/>
      <c r="C14" s="86"/>
      <c r="D14" s="187">
        <v>3</v>
      </c>
      <c r="E14" s="1368" t="s">
        <v>699</v>
      </c>
      <c r="F14" s="1368"/>
      <c r="G14" s="1368"/>
      <c r="H14" s="1368"/>
      <c r="I14" s="413"/>
    </row>
    <row r="15" spans="1:9" ht="39.75" customHeight="1">
      <c r="A15" s="285"/>
      <c r="C15" s="86"/>
      <c r="D15" s="187" t="s">
        <v>444</v>
      </c>
      <c r="E15" s="1177" t="s">
        <v>1476</v>
      </c>
      <c r="F15" s="295"/>
      <c r="G15" s="295" t="s">
        <v>458</v>
      </c>
      <c r="H15" s="1178" t="s">
        <v>1481</v>
      </c>
      <c r="I15" s="1307" t="s">
        <v>700</v>
      </c>
    </row>
    <row r="16" spans="1:9" ht="15" customHeight="1">
      <c r="A16" s="285"/>
      <c r="C16" s="86"/>
      <c r="D16" s="114"/>
      <c r="E16" s="300" t="s">
        <v>328</v>
      </c>
      <c r="F16" s="301"/>
      <c r="G16" s="301"/>
      <c r="H16" s="298"/>
      <c r="I16" s="1309"/>
    </row>
    <row r="17" spans="1:12" ht="69" customHeight="1">
      <c r="A17" s="285"/>
      <c r="B17" s="186">
        <v>3</v>
      </c>
      <c r="C17" s="86"/>
      <c r="D17" s="187">
        <v>4</v>
      </c>
      <c r="E17" s="1368" t="s">
        <v>701</v>
      </c>
      <c r="F17" s="1368"/>
      <c r="G17" s="1368"/>
      <c r="H17" s="1368"/>
      <c r="I17" s="413"/>
    </row>
    <row r="18" spans="1:12" ht="105.75" customHeight="1">
      <c r="A18" s="285"/>
      <c r="C18" s="86"/>
      <c r="D18" s="187" t="s">
        <v>445</v>
      </c>
      <c r="E18" s="302" t="s">
        <v>464</v>
      </c>
      <c r="F18" s="295"/>
      <c r="G18" s="1179" t="s">
        <v>1477</v>
      </c>
      <c r="H18" s="295" t="s">
        <v>458</v>
      </c>
      <c r="I18" s="1307" t="s">
        <v>481</v>
      </c>
    </row>
    <row r="19" spans="1:12" ht="15" customHeight="1">
      <c r="A19" s="285"/>
      <c r="C19" s="86"/>
      <c r="D19" s="114"/>
      <c r="E19" s="300" t="s">
        <v>328</v>
      </c>
      <c r="F19" s="301"/>
      <c r="G19" s="301"/>
      <c r="H19" s="298"/>
      <c r="I19" s="1309"/>
    </row>
    <row r="20" spans="1:12" ht="30" customHeight="1">
      <c r="A20" s="285"/>
      <c r="B20" s="186">
        <v>3</v>
      </c>
      <c r="C20" s="86"/>
      <c r="D20" s="187">
        <v>5</v>
      </c>
      <c r="E20" s="1368" t="s">
        <v>702</v>
      </c>
      <c r="F20" s="1368"/>
      <c r="G20" s="1368"/>
      <c r="H20" s="1368"/>
      <c r="I20" s="413"/>
    </row>
    <row r="21" spans="1:12" ht="26.1" customHeight="1">
      <c r="A21" s="285"/>
      <c r="C21" s="86"/>
      <c r="D21" s="187" t="s">
        <v>446</v>
      </c>
      <c r="E21" s="1369" t="s">
        <v>703</v>
      </c>
      <c r="F21" s="1369"/>
      <c r="G21" s="1369"/>
      <c r="H21" s="1369"/>
      <c r="I21" s="413"/>
    </row>
    <row r="22" spans="1:12" ht="32.1" customHeight="1">
      <c r="A22" s="285"/>
      <c r="C22" s="86"/>
      <c r="D22" s="187" t="s">
        <v>447</v>
      </c>
      <c r="E22" s="303" t="s">
        <v>465</v>
      </c>
      <c r="F22" s="295"/>
      <c r="G22" s="1180" t="s">
        <v>1482</v>
      </c>
      <c r="H22" s="295" t="s">
        <v>458</v>
      </c>
      <c r="I22" s="1307" t="s">
        <v>704</v>
      </c>
    </row>
    <row r="23" spans="1:12" ht="15" customHeight="1">
      <c r="A23" s="285"/>
      <c r="C23" s="86"/>
      <c r="D23" s="114"/>
      <c r="E23" s="301" t="s">
        <v>328</v>
      </c>
      <c r="F23" s="297"/>
      <c r="G23" s="297"/>
      <c r="H23" s="298"/>
      <c r="I23" s="1309"/>
    </row>
    <row r="24" spans="1:12" ht="14.25" customHeight="1">
      <c r="A24" s="285"/>
      <c r="C24" s="86"/>
      <c r="D24" s="187" t="s">
        <v>448</v>
      </c>
      <c r="E24" s="1369" t="s">
        <v>705</v>
      </c>
      <c r="F24" s="1369"/>
      <c r="G24" s="1369"/>
      <c r="H24" s="1369"/>
      <c r="I24" s="413"/>
    </row>
    <row r="25" spans="1:12" ht="42.95" customHeight="1">
      <c r="A25" s="285"/>
      <c r="C25" s="86"/>
      <c r="D25" s="187" t="s">
        <v>449</v>
      </c>
      <c r="E25" s="303" t="s">
        <v>467</v>
      </c>
      <c r="F25" s="295"/>
      <c r="G25" s="1181" t="s">
        <v>1483</v>
      </c>
      <c r="H25" s="295" t="s">
        <v>458</v>
      </c>
      <c r="I25" s="1307" t="s">
        <v>598</v>
      </c>
    </row>
    <row r="26" spans="1:12" ht="15" customHeight="1">
      <c r="A26" s="285"/>
      <c r="C26" s="86"/>
      <c r="D26" s="114"/>
      <c r="E26" s="301" t="s">
        <v>328</v>
      </c>
      <c r="F26" s="297"/>
      <c r="G26" s="297"/>
      <c r="H26" s="298"/>
      <c r="I26" s="1309"/>
    </row>
    <row r="27" spans="1:12" ht="26.1" customHeight="1">
      <c r="A27" s="285"/>
      <c r="C27" s="86"/>
      <c r="D27" s="187" t="s">
        <v>450</v>
      </c>
      <c r="E27" s="1369" t="s">
        <v>706</v>
      </c>
      <c r="F27" s="1369"/>
      <c r="G27" s="1369"/>
      <c r="H27" s="1369"/>
      <c r="I27" s="413"/>
    </row>
    <row r="28" spans="1:12" ht="32.1" customHeight="1">
      <c r="A28" s="285"/>
      <c r="C28" s="86"/>
      <c r="D28" s="187" t="s">
        <v>451</v>
      </c>
      <c r="E28" s="303" t="s">
        <v>466</v>
      </c>
      <c r="F28" s="295"/>
      <c r="G28" s="306" t="s">
        <v>1486</v>
      </c>
      <c r="H28" s="295" t="s">
        <v>458</v>
      </c>
      <c r="I28" s="1307" t="s">
        <v>707</v>
      </c>
      <c r="K28" s="212" t="s">
        <v>1485</v>
      </c>
      <c r="L28" s="212" t="s">
        <v>1484</v>
      </c>
    </row>
    <row r="29" spans="1:12" ht="15" customHeight="1">
      <c r="A29" s="285"/>
      <c r="C29" s="86"/>
      <c r="D29" s="114"/>
      <c r="E29" s="301" t="s">
        <v>328</v>
      </c>
      <c r="F29" s="297"/>
      <c r="G29" s="297"/>
      <c r="H29" s="298"/>
      <c r="I29" s="1309"/>
    </row>
    <row r="30" spans="1:12" ht="49.5" customHeight="1">
      <c r="A30" s="285"/>
      <c r="B30" s="186">
        <v>3</v>
      </c>
      <c r="C30" s="86"/>
      <c r="D30" s="187" t="s">
        <v>69</v>
      </c>
      <c r="E30" s="1368" t="s">
        <v>709</v>
      </c>
      <c r="F30" s="1368"/>
      <c r="G30" s="1368"/>
      <c r="H30" s="1368"/>
      <c r="I30" s="413"/>
    </row>
    <row r="31" spans="1:12" ht="31.5" customHeight="1">
      <c r="A31" s="285"/>
      <c r="C31" s="86"/>
      <c r="D31" s="187" t="s">
        <v>452</v>
      </c>
      <c r="E31" s="1182" t="s">
        <v>1487</v>
      </c>
      <c r="F31" s="295"/>
      <c r="G31" s="295" t="s">
        <v>458</v>
      </c>
      <c r="H31" s="1208" t="s">
        <v>1488</v>
      </c>
      <c r="I31" s="1307" t="s">
        <v>480</v>
      </c>
    </row>
    <row r="32" spans="1:12" ht="15" customHeight="1">
      <c r="A32" s="285"/>
      <c r="C32" s="86"/>
      <c r="D32" s="114"/>
      <c r="E32" s="300" t="s">
        <v>328</v>
      </c>
      <c r="F32" s="297"/>
      <c r="G32" s="297"/>
      <c r="H32" s="298"/>
      <c r="I32" s="1309"/>
    </row>
    <row r="33" spans="1:12" s="174" customFormat="1" ht="3" customHeight="1">
      <c r="A33" s="285"/>
      <c r="K33" s="290"/>
      <c r="L33" s="290"/>
    </row>
    <row r="34" spans="1:12" ht="24.75" customHeight="1">
      <c r="D34" s="299">
        <v>1</v>
      </c>
      <c r="E34" s="1283" t="s">
        <v>708</v>
      </c>
      <c r="F34" s="1283"/>
      <c r="G34" s="1283"/>
      <c r="H34" s="1283"/>
      <c r="I34" s="1283"/>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shts@shts-shadr.ru"/>
    <hyperlink ref="H13" location="'Форма 4.8'!$H$13" tooltip="Кликните по гиперссылке, чтобы перейти по гиперссылке или отредактировать её" display="https://portal.eias.ru/Portal/DownloadPage.aspx?type=12&amp;guid=1e822702-6b68-4bf6-971b-8535658d032b"/>
    <hyperlink ref="H15" location="'Форма 4.8'!$H$15" tooltip="Кликните по гиперссылке, чтобы перейти по гиперссылке или отредактировать её" display="https://portal.eias.ru/Portal/DownloadPage.aspx?type=12&amp;guid=50ed4ca9-3640-4ec4-91e2-e1db08cde23f"/>
    <hyperlink ref="H31" location="'Форма 4.8'!$H$31" tooltip="Кликните по гиперссылке, чтобы перейти по гиперссылке или отредактировать её" display="https://portal.eias.ru/Portal/DownloadPage.aspx?type=12&amp;guid=c858c74a-0bf6-4445-8edd-0ddf9a8d107a"/>
  </hyperlinks>
  <pageMargins left="0.70866141732283472" right="0.70866141732283472" top="0.74803149606299213" bottom="0.74803149606299213" header="0.31496062992125984" footer="0.31496062992125984"/>
  <pageSetup scale="5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371" t="s">
        <v>478</v>
      </c>
      <c r="E5" s="1371"/>
      <c r="F5" s="1371"/>
      <c r="G5" s="1371"/>
      <c r="H5" s="1371"/>
      <c r="I5" s="1371"/>
      <c r="J5" s="1371"/>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373" t="s">
        <v>454</v>
      </c>
      <c r="E8" s="1373"/>
      <c r="F8" s="1373"/>
      <c r="G8" s="1373"/>
      <c r="H8" s="1373"/>
      <c r="I8" s="1373"/>
      <c r="J8" s="1373"/>
      <c r="K8" s="1373" t="s">
        <v>455</v>
      </c>
    </row>
    <row r="9" spans="1:14">
      <c r="D9" s="1373" t="s">
        <v>92</v>
      </c>
      <c r="E9" s="1373" t="s">
        <v>482</v>
      </c>
      <c r="F9" s="1373"/>
      <c r="G9" s="1373" t="s">
        <v>483</v>
      </c>
      <c r="H9" s="1373"/>
      <c r="I9" s="1373"/>
      <c r="J9" s="1373"/>
      <c r="K9" s="1373"/>
    </row>
    <row r="10" spans="1:14" ht="22.5">
      <c r="D10" s="1373"/>
      <c r="E10" s="137" t="s">
        <v>484</v>
      </c>
      <c r="F10" s="137" t="s">
        <v>400</v>
      </c>
      <c r="G10" s="137" t="s">
        <v>400</v>
      </c>
      <c r="H10" s="137" t="s">
        <v>484</v>
      </c>
      <c r="I10" s="137" t="s">
        <v>485</v>
      </c>
      <c r="J10" s="137" t="s">
        <v>456</v>
      </c>
      <c r="K10" s="137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307"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309"/>
    </row>
    <row r="14" spans="1:14" ht="3" customHeight="1">
      <c r="A14" s="131"/>
      <c r="B14" s="131"/>
      <c r="C14" s="131"/>
    </row>
    <row r="15" spans="1:14" ht="27.75" customHeight="1">
      <c r="E15" s="1372" t="s">
        <v>594</v>
      </c>
      <c r="F15" s="1372"/>
      <c r="G15" s="1372"/>
      <c r="H15" s="1372"/>
      <c r="I15" s="1372"/>
      <c r="J15" s="1372"/>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4"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245" t="s">
        <v>314</v>
      </c>
      <c r="E7" s="1247"/>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374" t="s">
        <v>315</v>
      </c>
      <c r="E15" s="1374"/>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8"/>
  <sheetViews>
    <sheetView showGridLines="0" topLeftCell="C6" zoomScaleNormal="100" workbookViewId="0">
      <selection activeCell="J16" sqref="J16"/>
    </sheetView>
  </sheetViews>
  <sheetFormatPr defaultRowHeight="14.25"/>
  <cols>
    <col min="1" max="2" width="9.140625" style="13" hidden="1" customWidth="1"/>
    <col min="3" max="3" width="3.7109375" style="49" customWidth="1"/>
    <col min="4" max="4" width="6.28515625" style="13" customWidth="1"/>
    <col min="5" max="5" width="108"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371" t="s">
        <v>55</v>
      </c>
      <c r="E7" s="1371"/>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s="1183" customFormat="1" ht="56.25" customHeight="1">
      <c r="C12" s="1191" t="s">
        <v>1473</v>
      </c>
      <c r="D12" s="1186">
        <v>1</v>
      </c>
      <c r="E12" s="1187" t="s">
        <v>1492</v>
      </c>
    </row>
    <row r="13" spans="3:12" s="1183" customFormat="1" ht="52.5" customHeight="1">
      <c r="C13" s="1191" t="s">
        <v>1473</v>
      </c>
      <c r="D13" s="1186">
        <v>2</v>
      </c>
      <c r="E13" s="1187" t="s">
        <v>1491</v>
      </c>
    </row>
    <row r="14" spans="3:12" s="1183" customFormat="1" ht="57.75" customHeight="1">
      <c r="C14" s="1191" t="s">
        <v>1473</v>
      </c>
      <c r="D14" s="1186">
        <v>3</v>
      </c>
      <c r="E14" s="1187" t="s">
        <v>1490</v>
      </c>
    </row>
    <row r="15" spans="3:12" s="1183" customFormat="1" ht="30.75" customHeight="1">
      <c r="C15" s="1191" t="s">
        <v>1473</v>
      </c>
      <c r="D15" s="1186">
        <v>4</v>
      </c>
      <c r="E15" s="1187" t="s">
        <v>1495</v>
      </c>
    </row>
    <row r="16" spans="3:12" s="1183" customFormat="1" ht="53.25" customHeight="1">
      <c r="C16" s="1191" t="s">
        <v>1473</v>
      </c>
      <c r="D16" s="1186">
        <v>5</v>
      </c>
      <c r="E16" s="1187" t="s">
        <v>1494</v>
      </c>
    </row>
    <row r="17" spans="3:5" s="1183" customFormat="1" ht="17.100000000000001" customHeight="1">
      <c r="C17" s="1191" t="s">
        <v>1473</v>
      </c>
      <c r="D17" s="1186">
        <v>6</v>
      </c>
      <c r="E17" s="1187" t="s">
        <v>1493</v>
      </c>
    </row>
    <row r="18" spans="3:5">
      <c r="C18" s="50"/>
      <c r="D18" s="114"/>
      <c r="E18" s="112" t="s">
        <v>177</v>
      </c>
    </row>
  </sheetData>
  <sheetProtection password="FA9C" sheet="1" objects="1" scenarios="1" formatColumns="0" formatRows="0"/>
  <mergeCells count="1">
    <mergeCell ref="D7:E7"/>
  </mergeCells>
  <phoneticPr fontId="15" type="noConversion"/>
  <dataValidations count="1">
    <dataValidation type="textLength" operator="lessThanOrEqual" allowBlank="1" showInputMessage="1" showErrorMessage="1" errorTitle="Ошибка" error="Допускается ввод не более 900 символов!" sqref="E11:E17">
      <formula1>900</formula1>
    </dataValidation>
  </dataValidations>
  <pageMargins left="0.75" right="0.75" top="1" bottom="1" header="0.5" footer="0.5"/>
  <pageSetup paperSize="9" scale="8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375" t="s">
        <v>56</v>
      </c>
      <c r="C2" s="1375"/>
      <c r="D2" s="1375"/>
      <c r="E2" s="440"/>
    </row>
    <row r="3" spans="2:5" ht="3" customHeight="1"/>
    <row r="4" spans="2:5" ht="21.75" customHeight="1" thickBot="1">
      <c r="B4" s="1209" t="s">
        <v>1</v>
      </c>
      <c r="C4" s="1209" t="s">
        <v>91</v>
      </c>
      <c r="D4" s="1209" t="s">
        <v>72</v>
      </c>
    </row>
    <row r="5" spans="2:5" ht="12" thickTop="1"/>
  </sheetData>
  <sheetProtection password="FA9C" sheet="1" objects="1" scenarios="1" formatColumns="0" formatRows="0" autoFilter="0"/>
  <autoFilter ref="B4:D4"/>
  <mergeCells count="1">
    <mergeCell ref="B2:D2"/>
  </mergeCells>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2">
        <v>44543.61787037037</v>
      </c>
      <c r="B2" s="12" t="s">
        <v>774</v>
      </c>
      <c r="C2" s="12" t="s">
        <v>442</v>
      </c>
    </row>
    <row r="3" spans="1:4">
      <c r="A3" s="1102">
        <v>44543.617881944447</v>
      </c>
      <c r="B3" s="12" t="s">
        <v>775</v>
      </c>
      <c r="C3" s="12" t="s">
        <v>442</v>
      </c>
    </row>
    <row r="4" spans="1:4">
      <c r="A4" s="1102">
        <v>44543.618020833332</v>
      </c>
      <c r="B4" s="12" t="s">
        <v>774</v>
      </c>
      <c r="C4" s="12" t="s">
        <v>442</v>
      </c>
    </row>
    <row r="5" spans="1:4">
      <c r="A5" s="1102">
        <v>44543.618032407408</v>
      </c>
      <c r="B5" s="12" t="s">
        <v>775</v>
      </c>
      <c r="C5" s="12" t="s">
        <v>442</v>
      </c>
    </row>
    <row r="6" spans="1:4">
      <c r="A6" s="1102">
        <v>44543.618611111109</v>
      </c>
      <c r="B6" s="12" t="s">
        <v>774</v>
      </c>
      <c r="C6" s="12" t="s">
        <v>442</v>
      </c>
    </row>
    <row r="7" spans="1:4">
      <c r="A7" s="1102">
        <v>44543.618622685186</v>
      </c>
      <c r="B7" s="12" t="s">
        <v>775</v>
      </c>
      <c r="C7" s="12" t="s">
        <v>442</v>
      </c>
    </row>
    <row r="8" spans="1:4">
      <c r="A8" s="1102">
        <v>44544.527199074073</v>
      </c>
      <c r="B8" s="12" t="s">
        <v>774</v>
      </c>
      <c r="C8" s="12" t="s">
        <v>442</v>
      </c>
    </row>
    <row r="9" spans="1:4">
      <c r="A9" s="1102">
        <v>44544.527256944442</v>
      </c>
      <c r="B9" s="12" t="s">
        <v>775</v>
      </c>
      <c r="C9" s="12" t="s">
        <v>442</v>
      </c>
    </row>
  </sheetData>
  <sheetProtection password="FA9C" sheet="1" objects="1" scenarios="1" formatColumns="0" formatRows="0" autoFilter="0"/>
  <phoneticPr fontId="11"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257">
        <v>1</v>
      </c>
      <c r="E9" s="1409"/>
      <c r="F9" s="1411"/>
      <c r="G9" s="1399" t="s">
        <v>85</v>
      </c>
      <c r="H9" s="1257"/>
      <c r="I9" s="1257">
        <v>1</v>
      </c>
      <c r="J9" s="1405"/>
      <c r="K9" s="1297" t="s">
        <v>85</v>
      </c>
      <c r="L9" s="1251"/>
      <c r="M9" s="1251" t="s">
        <v>93</v>
      </c>
      <c r="N9" s="1408"/>
      <c r="O9" s="1297" t="s">
        <v>85</v>
      </c>
      <c r="P9" s="1251"/>
      <c r="Q9" s="1251" t="s">
        <v>93</v>
      </c>
      <c r="R9" s="1403"/>
      <c r="S9" s="1297" t="s">
        <v>85</v>
      </c>
      <c r="T9" s="1088"/>
      <c r="U9" s="1088" t="s">
        <v>93</v>
      </c>
      <c r="V9" s="1169"/>
      <c r="W9" s="308"/>
    </row>
    <row r="10" spans="1:23" s="740" customFormat="1" ht="17.100000000000001" customHeight="1">
      <c r="A10" s="205"/>
      <c r="C10" s="159"/>
      <c r="D10" s="1257"/>
      <c r="E10" s="1409"/>
      <c r="F10" s="1411"/>
      <c r="G10" s="1399"/>
      <c r="H10" s="1257"/>
      <c r="I10" s="1257"/>
      <c r="J10" s="1405"/>
      <c r="K10" s="1297"/>
      <c r="L10" s="1251"/>
      <c r="M10" s="1251"/>
      <c r="N10" s="1408"/>
      <c r="O10" s="1297"/>
      <c r="P10" s="1251"/>
      <c r="Q10" s="1251"/>
      <c r="R10" s="1403"/>
      <c r="S10" s="1297"/>
      <c r="T10" s="1090"/>
      <c r="U10" s="745"/>
      <c r="V10" s="746" t="s">
        <v>716</v>
      </c>
      <c r="W10" s="747"/>
    </row>
    <row r="11" spans="1:23" s="102" customFormat="1" ht="17.100000000000001" customHeight="1">
      <c r="A11" s="205"/>
      <c r="C11" s="159"/>
      <c r="D11" s="1255"/>
      <c r="E11" s="1410"/>
      <c r="F11" s="1412"/>
      <c r="G11" s="1255"/>
      <c r="H11" s="1255"/>
      <c r="I11" s="1255"/>
      <c r="J11" s="1406"/>
      <c r="K11" s="1255"/>
      <c r="L11" s="1255"/>
      <c r="M11" s="1255"/>
      <c r="N11" s="1403"/>
      <c r="O11" s="1255"/>
      <c r="P11" s="1089"/>
      <c r="Q11" s="745"/>
      <c r="R11" s="746" t="s">
        <v>715</v>
      </c>
      <c r="S11" s="742"/>
      <c r="T11" s="742"/>
      <c r="U11" s="742"/>
      <c r="V11" s="742"/>
      <c r="W11" s="747"/>
    </row>
    <row r="12" spans="1:23" s="102" customFormat="1" ht="17.100000000000001" customHeight="1">
      <c r="A12" s="205"/>
      <c r="C12" s="159"/>
      <c r="D12" s="1255"/>
      <c r="E12" s="1410"/>
      <c r="F12" s="1412"/>
      <c r="G12" s="1255"/>
      <c r="H12" s="1255"/>
      <c r="I12" s="1255"/>
      <c r="J12" s="1406"/>
      <c r="K12" s="1255"/>
      <c r="L12" s="745"/>
      <c r="M12" s="746"/>
      <c r="N12" s="746" t="s">
        <v>412</v>
      </c>
      <c r="O12" s="746"/>
      <c r="P12" s="746"/>
      <c r="Q12" s="746"/>
      <c r="R12" s="746"/>
      <c r="S12" s="742"/>
      <c r="T12" s="742"/>
      <c r="U12" s="742"/>
      <c r="V12" s="742"/>
      <c r="W12" s="747"/>
    </row>
    <row r="13" spans="1:23" s="102" customFormat="1" ht="17.25" customHeight="1">
      <c r="A13" s="205"/>
      <c r="C13" s="159"/>
      <c r="D13" s="1255"/>
      <c r="E13" s="1410"/>
      <c r="F13" s="1412"/>
      <c r="G13" s="1255"/>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404"/>
      <c r="E15" s="1413"/>
      <c r="F15" s="1398"/>
      <c r="G15" s="1400"/>
      <c r="H15" s="1257"/>
      <c r="I15" s="1257">
        <v>1</v>
      </c>
      <c r="J15" s="1405"/>
      <c r="K15" s="1297" t="s">
        <v>85</v>
      </c>
      <c r="L15" s="1251"/>
      <c r="M15" s="1251" t="s">
        <v>93</v>
      </c>
      <c r="N15" s="1408"/>
      <c r="O15" s="1297" t="s">
        <v>85</v>
      </c>
      <c r="P15" s="1251"/>
      <c r="Q15" s="1251" t="s">
        <v>93</v>
      </c>
      <c r="R15" s="1403"/>
      <c r="S15" s="1297" t="s">
        <v>85</v>
      </c>
      <c r="T15" s="1088"/>
      <c r="U15" s="1088" t="s">
        <v>93</v>
      </c>
      <c r="V15" s="1169"/>
      <c r="W15" s="308"/>
    </row>
    <row r="16" spans="1:23" s="743" customFormat="1" ht="16.5" customHeight="1">
      <c r="A16" s="749"/>
      <c r="B16" s="744"/>
      <c r="C16" s="748"/>
      <c r="D16" s="1404"/>
      <c r="E16" s="1413"/>
      <c r="F16" s="1398"/>
      <c r="G16" s="1400"/>
      <c r="H16" s="1257"/>
      <c r="I16" s="1257"/>
      <c r="J16" s="1405"/>
      <c r="K16" s="1297"/>
      <c r="L16" s="1251"/>
      <c r="M16" s="1251"/>
      <c r="N16" s="1408"/>
      <c r="O16" s="1297"/>
      <c r="P16" s="1251"/>
      <c r="Q16" s="1251"/>
      <c r="R16" s="1403"/>
      <c r="S16" s="1297"/>
      <c r="T16" s="1090"/>
      <c r="U16" s="745"/>
      <c r="V16" s="746" t="s">
        <v>716</v>
      </c>
      <c r="W16" s="747"/>
    </row>
    <row r="17" spans="1:36" ht="17.100000000000001" customHeight="1">
      <c r="A17" s="205"/>
      <c r="B17" s="102"/>
      <c r="C17" s="159"/>
      <c r="D17" s="1404"/>
      <c r="E17" s="1413"/>
      <c r="F17" s="1398"/>
      <c r="G17" s="1400"/>
      <c r="H17" s="1257"/>
      <c r="I17" s="1257"/>
      <c r="J17" s="1406"/>
      <c r="K17" s="1297"/>
      <c r="L17" s="1251"/>
      <c r="M17" s="1251"/>
      <c r="N17" s="1403"/>
      <c r="O17" s="1297"/>
      <c r="P17" s="1089"/>
      <c r="Q17" s="745"/>
      <c r="R17" s="746" t="s">
        <v>715</v>
      </c>
      <c r="S17" s="742"/>
      <c r="T17" s="742"/>
      <c r="U17" s="742"/>
      <c r="V17" s="742"/>
      <c r="W17" s="747"/>
    </row>
    <row r="18" spans="1:36" ht="17.100000000000001" customHeight="1">
      <c r="A18" s="205"/>
      <c r="B18" s="102"/>
      <c r="C18" s="159"/>
      <c r="D18" s="1404"/>
      <c r="E18" s="1413"/>
      <c r="F18" s="1398"/>
      <c r="G18" s="1400"/>
      <c r="H18" s="1257"/>
      <c r="I18" s="1257"/>
      <c r="J18" s="1406"/>
      <c r="K18" s="1297"/>
      <c r="L18" s="745"/>
      <c r="M18" s="746"/>
      <c r="N18" s="746" t="s">
        <v>412</v>
      </c>
      <c r="O18" s="746"/>
      <c r="P18" s="746"/>
      <c r="Q18" s="746"/>
      <c r="R18" s="746"/>
      <c r="S18" s="742"/>
      <c r="T18" s="742"/>
      <c r="U18" s="742"/>
      <c r="V18" s="742"/>
      <c r="W18" s="747"/>
    </row>
    <row r="19" spans="1:36" ht="17.100000000000001" customHeight="1">
      <c r="A19" s="205"/>
      <c r="B19" s="102"/>
      <c r="C19" s="159"/>
      <c r="D19" s="1404"/>
      <c r="E19" s="1413"/>
      <c r="F19" s="1398"/>
      <c r="G19" s="1400"/>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407" t="s">
        <v>298</v>
      </c>
      <c r="P27" s="1407"/>
      <c r="Q27" s="1407"/>
      <c r="R27" s="1344" t="s">
        <v>270</v>
      </c>
      <c r="S27" s="1344"/>
      <c r="T27" s="1344"/>
      <c r="U27" s="1317" t="s">
        <v>341</v>
      </c>
      <c r="W27" s="1401"/>
    </row>
    <row r="28" spans="1:36" ht="17.100000000000001" customHeight="1">
      <c r="O28" s="1345" t="s">
        <v>605</v>
      </c>
      <c r="P28" s="1345" t="s">
        <v>271</v>
      </c>
      <c r="Q28" s="1345"/>
      <c r="R28" s="1344"/>
      <c r="S28" s="1344"/>
      <c r="T28" s="1344"/>
      <c r="U28" s="1317"/>
      <c r="W28" s="1401"/>
    </row>
    <row r="29" spans="1:36" ht="37.5" customHeight="1">
      <c r="O29" s="1345"/>
      <c r="P29" s="104" t="s">
        <v>606</v>
      </c>
      <c r="Q29" s="104" t="s">
        <v>6</v>
      </c>
      <c r="R29" s="105" t="s">
        <v>274</v>
      </c>
      <c r="S29" s="1341" t="s">
        <v>273</v>
      </c>
      <c r="T29" s="1341"/>
      <c r="U29" s="1317"/>
      <c r="W29" s="1401"/>
    </row>
    <row r="30" spans="1:36" ht="17.100000000000001" customHeight="1">
      <c r="G30" s="157"/>
      <c r="H30" s="157"/>
      <c r="I30" s="157"/>
      <c r="J30" s="157"/>
      <c r="K30" s="157"/>
      <c r="L30" s="122"/>
      <c r="M30" s="433" t="s">
        <v>183</v>
      </c>
      <c r="N30" s="434"/>
      <c r="O30" s="1402"/>
      <c r="P30" s="1402"/>
      <c r="Q30" s="1402"/>
      <c r="R30" s="1402"/>
      <c r="S30" s="1402"/>
      <c r="T30" s="1402"/>
      <c r="U30" s="1402"/>
      <c r="V30" s="122"/>
      <c r="W30" s="122"/>
      <c r="X30" s="204"/>
      <c r="Y30" s="204"/>
      <c r="Z30" s="204"/>
      <c r="AA30" s="204"/>
      <c r="AB30" s="204"/>
      <c r="AC30" s="204"/>
      <c r="AD30" s="204"/>
      <c r="AE30" s="204"/>
      <c r="AF30" s="204"/>
      <c r="AG30" s="204"/>
      <c r="AH30" s="204"/>
      <c r="AI30" s="204"/>
      <c r="AJ30" s="204"/>
    </row>
    <row r="31" spans="1:36" s="524" customFormat="1" ht="22.5">
      <c r="A31" s="1290">
        <v>1</v>
      </c>
      <c r="B31" s="848"/>
      <c r="C31" s="848"/>
      <c r="D31" s="848"/>
      <c r="E31" s="849"/>
      <c r="F31" s="850"/>
      <c r="G31" s="850"/>
      <c r="H31" s="850"/>
      <c r="I31" s="851"/>
      <c r="J31" s="846"/>
      <c r="K31" s="853"/>
      <c r="L31" s="594">
        <f>mergeValue(A31)</f>
        <v>1</v>
      </c>
      <c r="M31" s="642" t="s">
        <v>20</v>
      </c>
      <c r="N31" s="647"/>
      <c r="O31" s="1376"/>
      <c r="P31" s="1377"/>
      <c r="Q31" s="1377"/>
      <c r="R31" s="1377"/>
      <c r="S31" s="1377"/>
      <c r="T31" s="1377"/>
      <c r="U31" s="1377"/>
      <c r="V31" s="1378"/>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90"/>
      <c r="B32" s="1290">
        <v>1</v>
      </c>
      <c r="C32" s="848"/>
      <c r="D32" s="848"/>
      <c r="E32" s="850"/>
      <c r="F32" s="850"/>
      <c r="G32" s="850"/>
      <c r="H32" s="850"/>
      <c r="I32" s="845"/>
      <c r="J32" s="844"/>
      <c r="K32" s="847"/>
      <c r="L32" s="594" t="str">
        <f>mergeValue(A32) &amp;"."&amp; mergeValue(B32)</f>
        <v>1.1</v>
      </c>
      <c r="M32" s="547" t="s">
        <v>16</v>
      </c>
      <c r="N32" s="647"/>
      <c r="O32" s="1376"/>
      <c r="P32" s="1377"/>
      <c r="Q32" s="1377"/>
      <c r="R32" s="1377"/>
      <c r="S32" s="1377"/>
      <c r="T32" s="1377"/>
      <c r="U32" s="1377"/>
      <c r="V32" s="1378"/>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90"/>
      <c r="B33" s="1290"/>
      <c r="C33" s="1290">
        <v>1</v>
      </c>
      <c r="D33" s="848"/>
      <c r="E33" s="850"/>
      <c r="F33" s="850"/>
      <c r="G33" s="850"/>
      <c r="H33" s="850"/>
      <c r="I33" s="852"/>
      <c r="J33" s="844"/>
      <c r="K33" s="847"/>
      <c r="L33" s="594" t="str">
        <f>mergeValue(A33) &amp;"."&amp; mergeValue(B33)&amp;"."&amp; mergeValue(C33)</f>
        <v>1.1.1</v>
      </c>
      <c r="M33" s="548" t="s">
        <v>7</v>
      </c>
      <c r="N33" s="647"/>
      <c r="O33" s="1376"/>
      <c r="P33" s="1377"/>
      <c r="Q33" s="1377"/>
      <c r="R33" s="1377"/>
      <c r="S33" s="1377"/>
      <c r="T33" s="1377"/>
      <c r="U33" s="1377"/>
      <c r="V33" s="1378"/>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90"/>
      <c r="B34" s="1290"/>
      <c r="C34" s="1290"/>
      <c r="D34" s="1290">
        <v>1</v>
      </c>
      <c r="E34" s="850"/>
      <c r="F34" s="850"/>
      <c r="G34" s="850"/>
      <c r="H34" s="850"/>
      <c r="I34" s="852"/>
      <c r="J34" s="844"/>
      <c r="K34" s="847"/>
      <c r="L34" s="594" t="str">
        <f>mergeValue(A34) &amp;"."&amp; mergeValue(B34)&amp;"."&amp; mergeValue(C34)&amp;"."&amp; mergeValue(D34)</f>
        <v>1.1.1.1</v>
      </c>
      <c r="M34" s="549" t="s">
        <v>22</v>
      </c>
      <c r="N34" s="647"/>
      <c r="O34" s="1376"/>
      <c r="P34" s="1377"/>
      <c r="Q34" s="1377"/>
      <c r="R34" s="1377"/>
      <c r="S34" s="1377"/>
      <c r="T34" s="1377"/>
      <c r="U34" s="1377"/>
      <c r="V34" s="1378"/>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90"/>
      <c r="B35" s="1290"/>
      <c r="C35" s="1290"/>
      <c r="D35" s="1290"/>
      <c r="E35" s="1290">
        <v>1</v>
      </c>
      <c r="F35" s="850"/>
      <c r="G35" s="850"/>
      <c r="H35" s="848">
        <v>1</v>
      </c>
      <c r="I35" s="1290">
        <v>1</v>
      </c>
      <c r="J35" s="850"/>
      <c r="K35" s="855"/>
      <c r="L35" s="594" t="str">
        <f>mergeValue(A35) &amp;"."&amp; mergeValue(B35)&amp;"."&amp; mergeValue(C35)&amp;"."&amp; mergeValue(D35)&amp;"."&amp; mergeValue(E35)</f>
        <v>1.1.1.1.1</v>
      </c>
      <c r="M35" s="555" t="s">
        <v>9</v>
      </c>
      <c r="N35" s="647"/>
      <c r="O35" s="1293"/>
      <c r="P35" s="1294"/>
      <c r="Q35" s="1294"/>
      <c r="R35" s="1294"/>
      <c r="S35" s="1294"/>
      <c r="T35" s="1294"/>
      <c r="U35" s="1294"/>
      <c r="V35" s="1295"/>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90"/>
      <c r="B36" s="1290"/>
      <c r="C36" s="1290"/>
      <c r="D36" s="1290"/>
      <c r="E36" s="1290"/>
      <c r="F36" s="1290">
        <v>1</v>
      </c>
      <c r="G36" s="848"/>
      <c r="H36" s="848"/>
      <c r="I36" s="1290"/>
      <c r="J36" s="1290">
        <v>1</v>
      </c>
      <c r="K36" s="856"/>
      <c r="L36" s="594" t="str">
        <f>mergeValue(A36) &amp;"."&amp; mergeValue(B36)&amp;"."&amp; mergeValue(C36)&amp;"."&amp; mergeValue(D36)&amp;"."&amp; mergeValue(E36)&amp;"."&amp; mergeValue(F36)</f>
        <v>1.1.1.1.1.1</v>
      </c>
      <c r="M36" s="556" t="s">
        <v>10</v>
      </c>
      <c r="N36" s="647"/>
      <c r="O36" s="1293"/>
      <c r="P36" s="1294"/>
      <c r="Q36" s="1294"/>
      <c r="R36" s="1294"/>
      <c r="S36" s="1294"/>
      <c r="T36" s="1294"/>
      <c r="U36" s="1294"/>
      <c r="V36" s="1295"/>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90"/>
      <c r="B37" s="1290"/>
      <c r="C37" s="1290"/>
      <c r="D37" s="1290"/>
      <c r="E37" s="1290"/>
      <c r="F37" s="1290"/>
      <c r="G37" s="848">
        <v>1</v>
      </c>
      <c r="H37" s="848"/>
      <c r="I37" s="1290"/>
      <c r="J37" s="1290"/>
      <c r="K37" s="856">
        <v>1</v>
      </c>
      <c r="L37" s="594" t="str">
        <f>mergeValue(A37) &amp;"."&amp; mergeValue(B37)&amp;"."&amp; mergeValue(C37)&amp;"."&amp; mergeValue(D37)&amp;"."&amp; mergeValue(E37)&amp;"."&amp; mergeValue(F37)&amp;"."&amp; mergeValue(G37)</f>
        <v>1.1.1.1.1.1.1</v>
      </c>
      <c r="M37" s="1070"/>
      <c r="N37" s="647"/>
      <c r="O37" s="563"/>
      <c r="P37" s="563"/>
      <c r="Q37" s="1094"/>
      <c r="R37" s="1296"/>
      <c r="S37" s="1297" t="s">
        <v>84</v>
      </c>
      <c r="T37" s="1296"/>
      <c r="U37" s="1297" t="s">
        <v>84</v>
      </c>
      <c r="V37" s="563"/>
      <c r="W37" s="1289"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90"/>
      <c r="B38" s="1290"/>
      <c r="C38" s="1290"/>
      <c r="D38" s="1290"/>
      <c r="E38" s="1290"/>
      <c r="F38" s="1290"/>
      <c r="G38" s="848"/>
      <c r="H38" s="848"/>
      <c r="I38" s="1290"/>
      <c r="J38" s="1290"/>
      <c r="K38" s="856"/>
      <c r="L38" s="601"/>
      <c r="M38" s="647"/>
      <c r="N38" s="647"/>
      <c r="O38" s="563"/>
      <c r="P38" s="563"/>
      <c r="Q38" s="585" t="str">
        <f>R37 &amp; "-" &amp; T37</f>
        <v>-</v>
      </c>
      <c r="R38" s="1296"/>
      <c r="S38" s="1297"/>
      <c r="T38" s="1296"/>
      <c r="U38" s="1297"/>
      <c r="V38" s="563"/>
      <c r="W38" s="1289"/>
      <c r="X38" s="586"/>
      <c r="Y38" s="590"/>
      <c r="Z38" s="590" t="str">
        <f t="shared" si="0"/>
        <v/>
      </c>
      <c r="AA38" s="590"/>
      <c r="AB38" s="590"/>
      <c r="AC38" s="590"/>
      <c r="AD38" s="586"/>
      <c r="AE38" s="586"/>
      <c r="AF38" s="586"/>
      <c r="AG38" s="586"/>
      <c r="AH38" s="586"/>
      <c r="AI38" s="586"/>
      <c r="AJ38" s="586"/>
    </row>
    <row r="39" spans="1:36" s="524" customFormat="1" ht="15" customHeight="1">
      <c r="A39" s="1290"/>
      <c r="B39" s="1290"/>
      <c r="C39" s="1290"/>
      <c r="D39" s="1290"/>
      <c r="E39" s="1290"/>
      <c r="F39" s="1290"/>
      <c r="G39" s="850"/>
      <c r="H39" s="848"/>
      <c r="I39" s="1290"/>
      <c r="J39" s="1290"/>
      <c r="K39" s="855"/>
      <c r="L39" s="539"/>
      <c r="M39" s="558" t="s">
        <v>25</v>
      </c>
      <c r="N39" s="565"/>
      <c r="O39" s="565"/>
      <c r="P39" s="565"/>
      <c r="Q39" s="565"/>
      <c r="R39" s="565"/>
      <c r="S39" s="565"/>
      <c r="T39" s="565"/>
      <c r="U39" s="565"/>
      <c r="V39" s="561"/>
      <c r="W39" s="1289"/>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90"/>
      <c r="B40" s="1290"/>
      <c r="C40" s="1290"/>
      <c r="D40" s="1290"/>
      <c r="E40" s="1290"/>
      <c r="F40" s="850"/>
      <c r="G40" s="850"/>
      <c r="H40" s="848"/>
      <c r="I40" s="1290"/>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90"/>
      <c r="B41" s="1290"/>
      <c r="C41" s="1290"/>
      <c r="D41" s="1290"/>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90"/>
      <c r="B42" s="1290"/>
      <c r="C42" s="1290"/>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90"/>
      <c r="B43" s="1290"/>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90"/>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90">
        <v>1</v>
      </c>
      <c r="B49" s="866"/>
      <c r="C49" s="866"/>
      <c r="D49" s="866"/>
      <c r="E49" s="867"/>
      <c r="F49" s="868"/>
      <c r="G49" s="868"/>
      <c r="H49" s="868"/>
      <c r="I49" s="869"/>
      <c r="J49" s="864"/>
      <c r="K49" s="871"/>
      <c r="L49" s="594">
        <f>mergeValue(A49)</f>
        <v>1</v>
      </c>
      <c r="M49" s="642" t="s">
        <v>20</v>
      </c>
      <c r="N49" s="647"/>
      <c r="O49" s="1376"/>
      <c r="P49" s="1377"/>
      <c r="Q49" s="1377"/>
      <c r="R49" s="1377"/>
      <c r="S49" s="1377"/>
      <c r="T49" s="1377"/>
      <c r="U49" s="1377"/>
      <c r="V49" s="1378"/>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90"/>
      <c r="B50" s="1290">
        <v>1</v>
      </c>
      <c r="C50" s="866"/>
      <c r="D50" s="866"/>
      <c r="E50" s="868"/>
      <c r="F50" s="868"/>
      <c r="G50" s="868"/>
      <c r="H50" s="868"/>
      <c r="I50" s="863"/>
      <c r="J50" s="862"/>
      <c r="K50" s="865"/>
      <c r="L50" s="594" t="str">
        <f>mergeValue(A50) &amp;"."&amp; mergeValue(B50)</f>
        <v>1.1</v>
      </c>
      <c r="M50" s="547" t="s">
        <v>16</v>
      </c>
      <c r="N50" s="647"/>
      <c r="O50" s="1376"/>
      <c r="P50" s="1377"/>
      <c r="Q50" s="1377"/>
      <c r="R50" s="1377"/>
      <c r="S50" s="1377"/>
      <c r="T50" s="1377"/>
      <c r="U50" s="1377"/>
      <c r="V50" s="1378"/>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90"/>
      <c r="B51" s="1290"/>
      <c r="C51" s="1290">
        <v>1</v>
      </c>
      <c r="D51" s="866"/>
      <c r="E51" s="868"/>
      <c r="F51" s="868"/>
      <c r="G51" s="868"/>
      <c r="H51" s="868"/>
      <c r="I51" s="870"/>
      <c r="J51" s="862"/>
      <c r="K51" s="865"/>
      <c r="L51" s="594" t="str">
        <f>mergeValue(A51) &amp;"."&amp; mergeValue(B51)&amp;"."&amp; mergeValue(C51)</f>
        <v>1.1.1</v>
      </c>
      <c r="M51" s="548" t="s">
        <v>7</v>
      </c>
      <c r="N51" s="647"/>
      <c r="O51" s="1376"/>
      <c r="P51" s="1377"/>
      <c r="Q51" s="1377"/>
      <c r="R51" s="1377"/>
      <c r="S51" s="1377"/>
      <c r="T51" s="1377"/>
      <c r="U51" s="1377"/>
      <c r="V51" s="1378"/>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90"/>
      <c r="B52" s="1290"/>
      <c r="C52" s="1290"/>
      <c r="D52" s="1290">
        <v>1</v>
      </c>
      <c r="E52" s="868"/>
      <c r="F52" s="868"/>
      <c r="G52" s="868"/>
      <c r="H52" s="868"/>
      <c r="I52" s="870"/>
      <c r="J52" s="862"/>
      <c r="K52" s="865"/>
      <c r="L52" s="594" t="str">
        <f>mergeValue(A52) &amp;"."&amp; mergeValue(B52)&amp;"."&amp; mergeValue(C52)&amp;"."&amp; mergeValue(D52)</f>
        <v>1.1.1.1</v>
      </c>
      <c r="M52" s="549" t="s">
        <v>22</v>
      </c>
      <c r="N52" s="647"/>
      <c r="O52" s="1376"/>
      <c r="P52" s="1377"/>
      <c r="Q52" s="1377"/>
      <c r="R52" s="1377"/>
      <c r="S52" s="1377"/>
      <c r="T52" s="1377"/>
      <c r="U52" s="1377"/>
      <c r="V52" s="1378"/>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90"/>
      <c r="B53" s="1290"/>
      <c r="C53" s="1290"/>
      <c r="D53" s="1290"/>
      <c r="E53" s="1290">
        <v>1</v>
      </c>
      <c r="F53" s="868"/>
      <c r="G53" s="868"/>
      <c r="H53" s="866">
        <v>1</v>
      </c>
      <c r="I53" s="1290">
        <v>1</v>
      </c>
      <c r="J53" s="868"/>
      <c r="K53" s="873"/>
      <c r="L53" s="594" t="str">
        <f>mergeValue(A53) &amp;"."&amp; mergeValue(B53)&amp;"."&amp; mergeValue(C53)&amp;"."&amp; mergeValue(D53)&amp;"."&amp; mergeValue(E53)</f>
        <v>1.1.1.1.1</v>
      </c>
      <c r="M53" s="555" t="s">
        <v>9</v>
      </c>
      <c r="N53" s="647"/>
      <c r="O53" s="1293"/>
      <c r="P53" s="1294"/>
      <c r="Q53" s="1294"/>
      <c r="R53" s="1294"/>
      <c r="S53" s="1294"/>
      <c r="T53" s="1294"/>
      <c r="U53" s="1294"/>
      <c r="V53" s="1295"/>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90"/>
      <c r="B54" s="1290"/>
      <c r="C54" s="1290"/>
      <c r="D54" s="1290"/>
      <c r="E54" s="1290"/>
      <c r="F54" s="1290">
        <v>1</v>
      </c>
      <c r="G54" s="866"/>
      <c r="H54" s="866"/>
      <c r="I54" s="1290"/>
      <c r="J54" s="1290">
        <v>1</v>
      </c>
      <c r="K54" s="874"/>
      <c r="L54" s="594" t="str">
        <f>mergeValue(A54) &amp;"."&amp; mergeValue(B54)&amp;"."&amp; mergeValue(C54)&amp;"."&amp; mergeValue(D54)&amp;"."&amp; mergeValue(E54)&amp;"."&amp; mergeValue(F54)</f>
        <v>1.1.1.1.1.1</v>
      </c>
      <c r="M54" s="556" t="s">
        <v>10</v>
      </c>
      <c r="N54" s="647"/>
      <c r="O54" s="1293"/>
      <c r="P54" s="1294"/>
      <c r="Q54" s="1294"/>
      <c r="R54" s="1294"/>
      <c r="S54" s="1294"/>
      <c r="T54" s="1294"/>
      <c r="U54" s="1294"/>
      <c r="V54" s="1295"/>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90"/>
      <c r="B55" s="1290"/>
      <c r="C55" s="1290"/>
      <c r="D55" s="1290"/>
      <c r="E55" s="1290"/>
      <c r="F55" s="1290"/>
      <c r="G55" s="866">
        <v>1</v>
      </c>
      <c r="H55" s="866"/>
      <c r="I55" s="1290"/>
      <c r="J55" s="1290"/>
      <c r="K55" s="874">
        <v>1</v>
      </c>
      <c r="L55" s="594" t="str">
        <f>mergeValue(A55) &amp;"."&amp; mergeValue(B55)&amp;"."&amp; mergeValue(C55)&amp;"."&amp; mergeValue(D55)&amp;"."&amp; mergeValue(E55)&amp;"."&amp; mergeValue(F55)&amp;"."&amp; mergeValue(G55)</f>
        <v>1.1.1.1.1.1.1</v>
      </c>
      <c r="M55" s="1070"/>
      <c r="N55" s="647"/>
      <c r="O55" s="563"/>
      <c r="P55" s="563"/>
      <c r="Q55" s="1094"/>
      <c r="R55" s="1296"/>
      <c r="S55" s="1297" t="s">
        <v>84</v>
      </c>
      <c r="T55" s="1296"/>
      <c r="U55" s="1297" t="s">
        <v>84</v>
      </c>
      <c r="V55" s="563"/>
      <c r="W55" s="1289"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90"/>
      <c r="B56" s="1290"/>
      <c r="C56" s="1290"/>
      <c r="D56" s="1290"/>
      <c r="E56" s="1290"/>
      <c r="F56" s="1290"/>
      <c r="G56" s="866"/>
      <c r="H56" s="866"/>
      <c r="I56" s="1290"/>
      <c r="J56" s="1290"/>
      <c r="K56" s="874"/>
      <c r="L56" s="601"/>
      <c r="M56" s="647"/>
      <c r="N56" s="647"/>
      <c r="O56" s="563"/>
      <c r="P56" s="563"/>
      <c r="Q56" s="585" t="str">
        <f>R55 &amp; "-" &amp; T55</f>
        <v>-</v>
      </c>
      <c r="R56" s="1296"/>
      <c r="S56" s="1297"/>
      <c r="T56" s="1296"/>
      <c r="U56" s="1297"/>
      <c r="V56" s="563"/>
      <c r="W56" s="1289"/>
      <c r="X56" s="586"/>
      <c r="Y56" s="590"/>
      <c r="Z56" s="590" t="str">
        <f t="shared" si="1"/>
        <v/>
      </c>
      <c r="AA56" s="590"/>
      <c r="AB56" s="590"/>
      <c r="AC56" s="590"/>
      <c r="AD56" s="586"/>
      <c r="AE56" s="586"/>
      <c r="AF56" s="586"/>
      <c r="AG56" s="586"/>
      <c r="AH56" s="586"/>
      <c r="AI56" s="586"/>
      <c r="AJ56" s="586"/>
    </row>
    <row r="57" spans="1:36" s="524" customFormat="1" ht="15" customHeight="1">
      <c r="A57" s="1290"/>
      <c r="B57" s="1290"/>
      <c r="C57" s="1290"/>
      <c r="D57" s="1290"/>
      <c r="E57" s="1290"/>
      <c r="F57" s="1290"/>
      <c r="G57" s="868"/>
      <c r="H57" s="866"/>
      <c r="I57" s="1290"/>
      <c r="J57" s="1290"/>
      <c r="K57" s="873"/>
      <c r="L57" s="539"/>
      <c r="M57" s="558" t="s">
        <v>25</v>
      </c>
      <c r="N57" s="565"/>
      <c r="O57" s="565"/>
      <c r="P57" s="565"/>
      <c r="Q57" s="565"/>
      <c r="R57" s="565"/>
      <c r="S57" s="565"/>
      <c r="T57" s="565"/>
      <c r="U57" s="565"/>
      <c r="V57" s="561"/>
      <c r="W57" s="1289"/>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90"/>
      <c r="B58" s="1290"/>
      <c r="C58" s="1290"/>
      <c r="D58" s="1290"/>
      <c r="E58" s="1290"/>
      <c r="F58" s="868"/>
      <c r="G58" s="868"/>
      <c r="H58" s="866"/>
      <c r="I58" s="1290"/>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90"/>
      <c r="B59" s="1290"/>
      <c r="C59" s="1290"/>
      <c r="D59" s="1290"/>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90"/>
      <c r="B60" s="1290"/>
      <c r="C60" s="1290"/>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90"/>
      <c r="B61" s="1290"/>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90"/>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90">
        <v>1</v>
      </c>
      <c r="B67" s="884"/>
      <c r="C67" s="884"/>
      <c r="D67" s="884"/>
      <c r="E67" s="885"/>
      <c r="F67" s="886"/>
      <c r="G67" s="886"/>
      <c r="H67" s="886"/>
      <c r="I67" s="887"/>
      <c r="J67" s="882"/>
      <c r="K67" s="889"/>
      <c r="L67" s="594">
        <f>mergeValue(A67)</f>
        <v>1</v>
      </c>
      <c r="M67" s="642" t="s">
        <v>20</v>
      </c>
      <c r="N67" s="647"/>
      <c r="O67" s="1376"/>
      <c r="P67" s="1377"/>
      <c r="Q67" s="1377"/>
      <c r="R67" s="1377"/>
      <c r="S67" s="1377"/>
      <c r="T67" s="1377"/>
      <c r="U67" s="1377"/>
      <c r="V67" s="1378"/>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90"/>
      <c r="B68" s="1290">
        <v>1</v>
      </c>
      <c r="C68" s="884"/>
      <c r="D68" s="884"/>
      <c r="E68" s="886"/>
      <c r="F68" s="886"/>
      <c r="G68" s="886"/>
      <c r="H68" s="886"/>
      <c r="I68" s="881"/>
      <c r="J68" s="880"/>
      <c r="K68" s="883"/>
      <c r="L68" s="594" t="str">
        <f>mergeValue(A68) &amp;"."&amp; mergeValue(B68)</f>
        <v>1.1</v>
      </c>
      <c r="M68" s="547" t="s">
        <v>16</v>
      </c>
      <c r="N68" s="647"/>
      <c r="O68" s="1376"/>
      <c r="P68" s="1377"/>
      <c r="Q68" s="1377"/>
      <c r="R68" s="1377"/>
      <c r="S68" s="1377"/>
      <c r="T68" s="1377"/>
      <c r="U68" s="1377"/>
      <c r="V68" s="1378"/>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90"/>
      <c r="B69" s="1290"/>
      <c r="C69" s="1290">
        <v>1</v>
      </c>
      <c r="D69" s="884"/>
      <c r="E69" s="886"/>
      <c r="F69" s="886"/>
      <c r="G69" s="886"/>
      <c r="H69" s="886"/>
      <c r="I69" s="888"/>
      <c r="J69" s="880"/>
      <c r="K69" s="883"/>
      <c r="L69" s="594" t="str">
        <f>mergeValue(A69) &amp;"."&amp; mergeValue(B69)&amp;"."&amp; mergeValue(C69)</f>
        <v>1.1.1</v>
      </c>
      <c r="M69" s="548" t="s">
        <v>7</v>
      </c>
      <c r="N69" s="647"/>
      <c r="O69" s="1376"/>
      <c r="P69" s="1377"/>
      <c r="Q69" s="1377"/>
      <c r="R69" s="1377"/>
      <c r="S69" s="1377"/>
      <c r="T69" s="1377"/>
      <c r="U69" s="1377"/>
      <c r="V69" s="1378"/>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90"/>
      <c r="B70" s="1290"/>
      <c r="C70" s="1290"/>
      <c r="D70" s="1290">
        <v>1</v>
      </c>
      <c r="E70" s="886"/>
      <c r="F70" s="886"/>
      <c r="G70" s="886"/>
      <c r="H70" s="886"/>
      <c r="I70" s="888"/>
      <c r="J70" s="880"/>
      <c r="K70" s="883"/>
      <c r="L70" s="594" t="str">
        <f>mergeValue(A70) &amp;"."&amp; mergeValue(B70)&amp;"."&amp; mergeValue(C70)&amp;"."&amp; mergeValue(D70)</f>
        <v>1.1.1.1</v>
      </c>
      <c r="M70" s="549" t="s">
        <v>22</v>
      </c>
      <c r="N70" s="647"/>
      <c r="O70" s="1376"/>
      <c r="P70" s="1377"/>
      <c r="Q70" s="1377"/>
      <c r="R70" s="1377"/>
      <c r="S70" s="1377"/>
      <c r="T70" s="1377"/>
      <c r="U70" s="1377"/>
      <c r="V70" s="1378"/>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90"/>
      <c r="B71" s="1290"/>
      <c r="C71" s="1290"/>
      <c r="D71" s="1290"/>
      <c r="E71" s="1290">
        <v>1</v>
      </c>
      <c r="F71" s="886"/>
      <c r="G71" s="886"/>
      <c r="H71" s="884">
        <v>1</v>
      </c>
      <c r="I71" s="1290">
        <v>1</v>
      </c>
      <c r="J71" s="886"/>
      <c r="K71" s="891"/>
      <c r="L71" s="594" t="str">
        <f>mergeValue(A71) &amp;"."&amp; mergeValue(B71)&amp;"."&amp; mergeValue(C71)&amp;"."&amp; mergeValue(D71)&amp;"."&amp; mergeValue(E71)</f>
        <v>1.1.1.1.1</v>
      </c>
      <c r="M71" s="555" t="s">
        <v>9</v>
      </c>
      <c r="N71" s="647"/>
      <c r="O71" s="1293"/>
      <c r="P71" s="1294"/>
      <c r="Q71" s="1294"/>
      <c r="R71" s="1294"/>
      <c r="S71" s="1294"/>
      <c r="T71" s="1294"/>
      <c r="U71" s="1294"/>
      <c r="V71" s="1295"/>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90"/>
      <c r="B72" s="1290"/>
      <c r="C72" s="1290"/>
      <c r="D72" s="1290"/>
      <c r="E72" s="1290"/>
      <c r="F72" s="1290">
        <v>1</v>
      </c>
      <c r="G72" s="884"/>
      <c r="H72" s="884"/>
      <c r="I72" s="1290"/>
      <c r="J72" s="1290">
        <v>1</v>
      </c>
      <c r="K72" s="892"/>
      <c r="L72" s="594" t="str">
        <f>mergeValue(A72) &amp;"."&amp; mergeValue(B72)&amp;"."&amp; mergeValue(C72)&amp;"."&amp; mergeValue(D72)&amp;"."&amp; mergeValue(E72)&amp;"."&amp; mergeValue(F72)</f>
        <v>1.1.1.1.1.1</v>
      </c>
      <c r="M72" s="556" t="s">
        <v>10</v>
      </c>
      <c r="N72" s="647"/>
      <c r="O72" s="1293"/>
      <c r="P72" s="1294"/>
      <c r="Q72" s="1294"/>
      <c r="R72" s="1294"/>
      <c r="S72" s="1294"/>
      <c r="T72" s="1294"/>
      <c r="U72" s="1294"/>
      <c r="V72" s="1295"/>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90"/>
      <c r="B73" s="1290"/>
      <c r="C73" s="1290"/>
      <c r="D73" s="1290"/>
      <c r="E73" s="1290"/>
      <c r="F73" s="1290"/>
      <c r="G73" s="884">
        <v>1</v>
      </c>
      <c r="H73" s="884"/>
      <c r="I73" s="1290"/>
      <c r="J73" s="1290"/>
      <c r="K73" s="892">
        <v>1</v>
      </c>
      <c r="L73" s="594" t="str">
        <f>mergeValue(A73) &amp;"."&amp; mergeValue(B73)&amp;"."&amp; mergeValue(C73)&amp;"."&amp; mergeValue(D73)&amp;"."&amp; mergeValue(E73)&amp;"."&amp; mergeValue(F73)&amp;"."&amp; mergeValue(G73)</f>
        <v>1.1.1.1.1.1.1</v>
      </c>
      <c r="M73" s="1070"/>
      <c r="N73" s="647"/>
      <c r="O73" s="563"/>
      <c r="P73" s="563"/>
      <c r="Q73" s="1094"/>
      <c r="R73" s="1296"/>
      <c r="S73" s="1297" t="s">
        <v>84</v>
      </c>
      <c r="T73" s="1296"/>
      <c r="U73" s="1297" t="s">
        <v>84</v>
      </c>
      <c r="V73" s="563"/>
      <c r="W73" s="1289"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90"/>
      <c r="B74" s="1290"/>
      <c r="C74" s="1290"/>
      <c r="D74" s="1290"/>
      <c r="E74" s="1290"/>
      <c r="F74" s="1290"/>
      <c r="G74" s="884"/>
      <c r="H74" s="884"/>
      <c r="I74" s="1290"/>
      <c r="J74" s="1290"/>
      <c r="K74" s="892"/>
      <c r="L74" s="601"/>
      <c r="M74" s="647"/>
      <c r="N74" s="647"/>
      <c r="O74" s="563"/>
      <c r="P74" s="563"/>
      <c r="Q74" s="585" t="str">
        <f>R73 &amp; "-" &amp; T73</f>
        <v>-</v>
      </c>
      <c r="R74" s="1296"/>
      <c r="S74" s="1297"/>
      <c r="T74" s="1296"/>
      <c r="U74" s="1297"/>
      <c r="V74" s="563"/>
      <c r="W74" s="1289"/>
      <c r="X74" s="586"/>
      <c r="Y74" s="590"/>
      <c r="Z74" s="590" t="str">
        <f t="shared" si="2"/>
        <v/>
      </c>
      <c r="AA74" s="590"/>
      <c r="AB74" s="590"/>
      <c r="AC74" s="590"/>
      <c r="AD74" s="586"/>
      <c r="AE74" s="586"/>
      <c r="AF74" s="586"/>
      <c r="AG74" s="586"/>
      <c r="AH74" s="586"/>
      <c r="AI74" s="586"/>
      <c r="AJ74" s="586"/>
    </row>
    <row r="75" spans="1:36" s="524" customFormat="1" ht="15" customHeight="1">
      <c r="A75" s="1290"/>
      <c r="B75" s="1290"/>
      <c r="C75" s="1290"/>
      <c r="D75" s="1290"/>
      <c r="E75" s="1290"/>
      <c r="F75" s="1290"/>
      <c r="G75" s="886"/>
      <c r="H75" s="884"/>
      <c r="I75" s="1290"/>
      <c r="J75" s="1290"/>
      <c r="K75" s="891"/>
      <c r="L75" s="539"/>
      <c r="M75" s="558" t="s">
        <v>25</v>
      </c>
      <c r="N75" s="565"/>
      <c r="O75" s="565"/>
      <c r="P75" s="565"/>
      <c r="Q75" s="565"/>
      <c r="R75" s="565"/>
      <c r="S75" s="565"/>
      <c r="T75" s="565"/>
      <c r="U75" s="565"/>
      <c r="V75" s="561"/>
      <c r="W75" s="1289"/>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90"/>
      <c r="B76" s="1290"/>
      <c r="C76" s="1290"/>
      <c r="D76" s="1290"/>
      <c r="E76" s="1290"/>
      <c r="F76" s="886"/>
      <c r="G76" s="886"/>
      <c r="H76" s="884"/>
      <c r="I76" s="1290"/>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90"/>
      <c r="B77" s="1290"/>
      <c r="C77" s="1290"/>
      <c r="D77" s="1290"/>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90"/>
      <c r="B78" s="1290"/>
      <c r="C78" s="1290"/>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90"/>
      <c r="B79" s="1290"/>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90"/>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90">
        <v>1</v>
      </c>
      <c r="B85" s="920"/>
      <c r="C85" s="920"/>
      <c r="D85" s="920"/>
      <c r="E85" s="921"/>
      <c r="F85" s="922"/>
      <c r="G85" s="920"/>
      <c r="H85" s="920"/>
      <c r="I85" s="923"/>
      <c r="J85" s="918"/>
      <c r="K85" s="927">
        <v>1</v>
      </c>
      <c r="L85" s="594">
        <f>mergeValue(A85)</f>
        <v>1</v>
      </c>
      <c r="M85" s="642" t="s">
        <v>20</v>
      </c>
      <c r="N85" s="581"/>
      <c r="O85" s="1391"/>
      <c r="P85" s="1392"/>
      <c r="Q85" s="1392"/>
      <c r="R85" s="1392"/>
      <c r="S85" s="1392"/>
      <c r="T85" s="1392"/>
      <c r="U85" s="1392"/>
      <c r="V85" s="1393"/>
      <c r="W85" s="631" t="s">
        <v>658</v>
      </c>
      <c r="X85" s="586"/>
      <c r="Y85" s="586"/>
      <c r="Z85" s="586"/>
      <c r="AA85" s="586"/>
      <c r="AB85" s="586"/>
      <c r="AC85" s="586"/>
      <c r="AD85" s="586"/>
      <c r="AE85" s="586"/>
      <c r="AF85" s="586"/>
      <c r="AG85" s="586"/>
      <c r="AH85" s="586"/>
      <c r="AI85" s="586"/>
    </row>
    <row r="86" spans="1:36" s="524" customFormat="1" ht="22.5">
      <c r="A86" s="1290"/>
      <c r="B86" s="1290">
        <v>1</v>
      </c>
      <c r="C86" s="920"/>
      <c r="D86" s="920"/>
      <c r="E86" s="922"/>
      <c r="F86" s="922"/>
      <c r="G86" s="920"/>
      <c r="H86" s="920"/>
      <c r="I86" s="917"/>
      <c r="J86" s="916"/>
      <c r="K86" s="927">
        <v>1</v>
      </c>
      <c r="L86" s="594" t="str">
        <f>mergeValue(A86) &amp;"."&amp; mergeValue(B86)</f>
        <v>1.1</v>
      </c>
      <c r="M86" s="547" t="s">
        <v>16</v>
      </c>
      <c r="N86" s="581"/>
      <c r="O86" s="1391"/>
      <c r="P86" s="1392"/>
      <c r="Q86" s="1392"/>
      <c r="R86" s="1392"/>
      <c r="S86" s="1392"/>
      <c r="T86" s="1392"/>
      <c r="U86" s="1392"/>
      <c r="V86" s="1393"/>
      <c r="W86" s="631" t="s">
        <v>477</v>
      </c>
      <c r="X86" s="586"/>
      <c r="Y86" s="586"/>
      <c r="Z86" s="586"/>
      <c r="AA86" s="586"/>
      <c r="AB86" s="586"/>
      <c r="AC86" s="586"/>
      <c r="AD86" s="586"/>
      <c r="AE86" s="586"/>
      <c r="AF86" s="586"/>
      <c r="AG86" s="586"/>
      <c r="AH86" s="586"/>
      <c r="AI86" s="586"/>
    </row>
    <row r="87" spans="1:36" s="524" customFormat="1" ht="22.5">
      <c r="A87" s="1290"/>
      <c r="B87" s="1290"/>
      <c r="C87" s="1290">
        <v>1</v>
      </c>
      <c r="D87" s="920"/>
      <c r="E87" s="922"/>
      <c r="F87" s="922"/>
      <c r="G87" s="920"/>
      <c r="H87" s="920"/>
      <c r="I87" s="924"/>
      <c r="J87" s="916"/>
      <c r="K87" s="927">
        <v>1</v>
      </c>
      <c r="L87" s="594" t="str">
        <f>mergeValue(A87) &amp;"."&amp; mergeValue(B87)&amp;"."&amp; mergeValue(C87)</f>
        <v>1.1.1</v>
      </c>
      <c r="M87" s="548" t="s">
        <v>7</v>
      </c>
      <c r="N87" s="581"/>
      <c r="O87" s="1391"/>
      <c r="P87" s="1392"/>
      <c r="Q87" s="1392"/>
      <c r="R87" s="1392"/>
      <c r="S87" s="1392"/>
      <c r="T87" s="1392"/>
      <c r="U87" s="1392"/>
      <c r="V87" s="1393"/>
      <c r="W87" s="631" t="s">
        <v>633</v>
      </c>
      <c r="X87" s="586"/>
      <c r="Y87" s="586"/>
      <c r="Z87" s="586"/>
      <c r="AA87" s="586"/>
      <c r="AB87" s="586"/>
      <c r="AC87" s="586"/>
      <c r="AD87" s="586"/>
      <c r="AE87" s="586"/>
      <c r="AF87" s="586"/>
      <c r="AG87" s="586"/>
      <c r="AH87" s="586"/>
      <c r="AI87" s="586"/>
    </row>
    <row r="88" spans="1:36" s="524" customFormat="1" ht="22.5">
      <c r="A88" s="1290"/>
      <c r="B88" s="1290"/>
      <c r="C88" s="1290"/>
      <c r="D88" s="1290">
        <v>1</v>
      </c>
      <c r="E88" s="922"/>
      <c r="F88" s="922"/>
      <c r="G88" s="920"/>
      <c r="H88" s="920"/>
      <c r="I88" s="1290">
        <v>1</v>
      </c>
      <c r="J88" s="916"/>
      <c r="K88" s="927">
        <v>1</v>
      </c>
      <c r="L88" s="594" t="str">
        <f>mergeValue(A88) &amp;"."&amp; mergeValue(B88)&amp;"."&amp; mergeValue(C88)&amp;"."&amp; mergeValue(D88)</f>
        <v>1.1.1.1</v>
      </c>
      <c r="M88" s="549" t="s">
        <v>22</v>
      </c>
      <c r="N88" s="581"/>
      <c r="O88" s="1391"/>
      <c r="P88" s="1392"/>
      <c r="Q88" s="1392"/>
      <c r="R88" s="1392"/>
      <c r="S88" s="1392"/>
      <c r="T88" s="1392"/>
      <c r="U88" s="1392"/>
      <c r="V88" s="1393"/>
      <c r="W88" s="631" t="s">
        <v>634</v>
      </c>
      <c r="X88" s="586"/>
      <c r="Y88" s="586"/>
      <c r="Z88" s="586"/>
      <c r="AA88" s="586"/>
      <c r="AB88" s="586"/>
      <c r="AC88" s="586"/>
      <c r="AD88" s="586"/>
      <c r="AE88" s="586"/>
      <c r="AF88" s="586"/>
      <c r="AG88" s="586"/>
      <c r="AH88" s="586"/>
      <c r="AI88" s="586"/>
    </row>
    <row r="89" spans="1:36" s="524" customFormat="1" ht="11.25" hidden="1" customHeight="1">
      <c r="A89" s="1290"/>
      <c r="B89" s="1290"/>
      <c r="C89" s="1290"/>
      <c r="D89" s="1290"/>
      <c r="E89" s="1290">
        <v>1</v>
      </c>
      <c r="F89" s="922"/>
      <c r="G89" s="920"/>
      <c r="H89" s="920"/>
      <c r="I89" s="1290"/>
      <c r="J89" s="922"/>
      <c r="K89" s="927">
        <v>1</v>
      </c>
      <c r="L89" s="594"/>
      <c r="M89" s="555"/>
      <c r="N89" s="582"/>
      <c r="O89" s="1395"/>
      <c r="P89" s="1414"/>
      <c r="Q89" s="1414"/>
      <c r="R89" s="1414"/>
      <c r="S89" s="1414"/>
      <c r="T89" s="1414"/>
      <c r="U89" s="1414"/>
      <c r="V89" s="1415"/>
      <c r="W89" s="560"/>
      <c r="X89" s="586"/>
      <c r="Y89" s="586"/>
      <c r="Z89" s="586"/>
      <c r="AA89" s="586"/>
      <c r="AB89" s="586"/>
      <c r="AC89" s="586"/>
      <c r="AD89" s="586"/>
      <c r="AE89" s="586"/>
      <c r="AF89" s="586"/>
      <c r="AG89" s="586"/>
      <c r="AH89" s="586"/>
      <c r="AI89" s="586"/>
    </row>
    <row r="90" spans="1:36" s="524" customFormat="1" ht="90">
      <c r="A90" s="1290"/>
      <c r="B90" s="1290"/>
      <c r="C90" s="1290"/>
      <c r="D90" s="1290"/>
      <c r="E90" s="1290"/>
      <c r="F90" s="1290">
        <v>1</v>
      </c>
      <c r="G90" s="920"/>
      <c r="H90" s="920"/>
      <c r="I90" s="1290"/>
      <c r="J90" s="1334"/>
      <c r="K90" s="927">
        <v>1</v>
      </c>
      <c r="L90" s="594" t="str">
        <f>mergeValue(A90) &amp;"."&amp; mergeValue(B90)&amp;"."&amp; mergeValue(C90)&amp;"."&amp; mergeValue(D90)&amp;"."&amp;  mergeValue(F90)</f>
        <v>1.1.1.1.1</v>
      </c>
      <c r="M90" s="555" t="s">
        <v>10</v>
      </c>
      <c r="N90" s="582"/>
      <c r="O90" s="1293"/>
      <c r="P90" s="1294"/>
      <c r="Q90" s="1294"/>
      <c r="R90" s="1294"/>
      <c r="S90" s="1294"/>
      <c r="T90" s="1294"/>
      <c r="U90" s="1294"/>
      <c r="V90" s="1295"/>
      <c r="W90" s="631" t="s">
        <v>635</v>
      </c>
      <c r="X90" s="586"/>
      <c r="Y90" s="590" t="str">
        <f>strCheckUnique(Z90:Z93)</f>
        <v/>
      </c>
      <c r="Z90" s="586"/>
      <c r="AA90" s="590"/>
      <c r="AB90" s="586"/>
      <c r="AC90" s="586"/>
      <c r="AD90" s="586"/>
      <c r="AE90" s="586"/>
      <c r="AF90" s="586"/>
      <c r="AG90" s="586"/>
      <c r="AH90" s="586"/>
      <c r="AI90" s="586"/>
    </row>
    <row r="91" spans="1:36" s="524" customFormat="1" ht="192" customHeight="1">
      <c r="A91" s="1290"/>
      <c r="B91" s="1290"/>
      <c r="C91" s="1290"/>
      <c r="D91" s="1290"/>
      <c r="E91" s="1290"/>
      <c r="F91" s="1290"/>
      <c r="G91" s="920">
        <v>1</v>
      </c>
      <c r="H91" s="920"/>
      <c r="I91" s="1290"/>
      <c r="J91" s="1334"/>
      <c r="K91" s="919"/>
      <c r="L91" s="594" t="str">
        <f>mergeValue(A91) &amp;"."&amp; mergeValue(B91)&amp;"."&amp; mergeValue(C91)&amp;"."&amp; mergeValue(D91)&amp;"."&amp;  mergeValue(F91)&amp;"."&amp;  mergeValue(G91)</f>
        <v>1.1.1.1.1.1</v>
      </c>
      <c r="M91" s="1070"/>
      <c r="N91" s="587"/>
      <c r="O91" s="563"/>
      <c r="P91" s="563"/>
      <c r="Q91" s="563"/>
      <c r="R91" s="1332"/>
      <c r="S91" s="1297" t="s">
        <v>84</v>
      </c>
      <c r="T91" s="1332"/>
      <c r="U91" s="1297" t="s">
        <v>84</v>
      </c>
      <c r="V91" s="538"/>
      <c r="W91" s="1289"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90"/>
      <c r="B92" s="1290"/>
      <c r="C92" s="1290"/>
      <c r="D92" s="1290"/>
      <c r="E92" s="1290"/>
      <c r="F92" s="1290"/>
      <c r="G92" s="920"/>
      <c r="H92" s="920"/>
      <c r="I92" s="1290"/>
      <c r="J92" s="1334"/>
      <c r="K92" s="927">
        <v>1</v>
      </c>
      <c r="L92" s="601"/>
      <c r="M92" s="647"/>
      <c r="N92" s="587"/>
      <c r="O92" s="563"/>
      <c r="P92" s="563"/>
      <c r="Q92" s="585" t="str">
        <f>R91 &amp; "-" &amp; T91</f>
        <v>-</v>
      </c>
      <c r="R92" s="1332"/>
      <c r="S92" s="1297"/>
      <c r="T92" s="1332"/>
      <c r="U92" s="1297"/>
      <c r="V92" s="538"/>
      <c r="W92" s="1289"/>
      <c r="X92" s="586"/>
      <c r="Y92" s="590"/>
      <c r="Z92" s="590"/>
      <c r="AA92" s="590"/>
      <c r="AB92" s="590"/>
      <c r="AC92" s="590"/>
      <c r="AD92" s="586"/>
      <c r="AE92" s="586"/>
      <c r="AF92" s="586"/>
      <c r="AG92" s="586"/>
      <c r="AH92" s="586"/>
      <c r="AI92" s="586"/>
    </row>
    <row r="93" spans="1:36" s="523" customFormat="1" ht="15" customHeight="1">
      <c r="A93" s="1290"/>
      <c r="B93" s="1290"/>
      <c r="C93" s="1290"/>
      <c r="D93" s="1290"/>
      <c r="E93" s="1290"/>
      <c r="F93" s="1290"/>
      <c r="G93" s="920"/>
      <c r="H93" s="920"/>
      <c r="I93" s="1290"/>
      <c r="J93" s="1334"/>
      <c r="K93" s="927">
        <v>1</v>
      </c>
      <c r="L93" s="539"/>
      <c r="M93" s="557" t="s">
        <v>25</v>
      </c>
      <c r="N93" s="552"/>
      <c r="O93" s="546"/>
      <c r="P93" s="546"/>
      <c r="Q93" s="546"/>
      <c r="R93" s="574"/>
      <c r="S93" s="565"/>
      <c r="T93" s="564"/>
      <c r="U93" s="552"/>
      <c r="V93" s="561"/>
      <c r="W93" s="1289"/>
      <c r="X93" s="588"/>
      <c r="Y93" s="588"/>
      <c r="Z93" s="588"/>
      <c r="AA93" s="588"/>
      <c r="AB93" s="588"/>
      <c r="AC93" s="588"/>
      <c r="AD93" s="588"/>
      <c r="AE93" s="588"/>
      <c r="AF93" s="588"/>
      <c r="AG93" s="588"/>
      <c r="AH93" s="588"/>
      <c r="AI93" s="588"/>
    </row>
    <row r="94" spans="1:36" s="523" customFormat="1" ht="15" customHeight="1">
      <c r="A94" s="1290"/>
      <c r="B94" s="1290"/>
      <c r="C94" s="1290"/>
      <c r="D94" s="1290"/>
      <c r="E94" s="1290"/>
      <c r="F94" s="922"/>
      <c r="G94" s="922"/>
      <c r="H94" s="920"/>
      <c r="I94" s="1290"/>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90"/>
      <c r="B95" s="1290"/>
      <c r="C95" s="1290"/>
      <c r="D95" s="1290"/>
      <c r="E95" s="922"/>
      <c r="F95" s="922"/>
      <c r="G95" s="922"/>
      <c r="H95" s="920"/>
      <c r="I95" s="1290"/>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90"/>
      <c r="B96" s="1290"/>
      <c r="C96" s="1290"/>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90"/>
      <c r="B97" s="1290"/>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90"/>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90">
        <v>1</v>
      </c>
      <c r="B103" s="1080"/>
      <c r="C103" s="1080"/>
      <c r="D103" s="1080"/>
      <c r="E103" s="1081"/>
      <c r="F103" s="1082"/>
      <c r="G103" s="1080"/>
      <c r="H103" s="1080"/>
      <c r="I103" s="1061"/>
      <c r="J103" s="1066"/>
      <c r="K103" s="1066"/>
      <c r="L103" s="594">
        <f>mergeValue(A103)</f>
        <v>1</v>
      </c>
      <c r="M103" s="642" t="s">
        <v>20</v>
      </c>
      <c r="N103" s="581"/>
      <c r="O103" s="1391"/>
      <c r="P103" s="1392"/>
      <c r="Q103" s="1392"/>
      <c r="R103" s="1392"/>
      <c r="S103" s="1392"/>
      <c r="T103" s="1392"/>
      <c r="U103" s="1392"/>
      <c r="V103" s="1392"/>
      <c r="W103" s="1392"/>
      <c r="X103" s="1392"/>
      <c r="Y103" s="1392"/>
      <c r="Z103" s="1392"/>
      <c r="AA103" s="1393"/>
      <c r="AB103" s="631" t="s">
        <v>476</v>
      </c>
      <c r="AC103" s="586"/>
      <c r="AD103" s="586"/>
      <c r="AE103" s="586"/>
      <c r="AF103" s="586"/>
      <c r="AG103" s="586"/>
      <c r="AH103" s="586"/>
      <c r="AI103" s="586"/>
      <c r="AJ103" s="586"/>
      <c r="AK103" s="586"/>
      <c r="AL103" s="586"/>
      <c r="AM103" s="586"/>
      <c r="AN103" s="586"/>
    </row>
    <row r="104" spans="1:40" s="524" customFormat="1" ht="22.5">
      <c r="A104" s="1290"/>
      <c r="B104" s="1290">
        <v>1</v>
      </c>
      <c r="C104" s="1080"/>
      <c r="D104" s="1080"/>
      <c r="E104" s="1082"/>
      <c r="F104" s="1082"/>
      <c r="G104" s="1080"/>
      <c r="H104" s="1080"/>
      <c r="I104" s="1068"/>
      <c r="J104" s="1063"/>
      <c r="K104" s="1062"/>
      <c r="L104" s="594" t="str">
        <f>mergeValue(A104) &amp;"."&amp; mergeValue(B104)</f>
        <v>1.1</v>
      </c>
      <c r="M104" s="547" t="s">
        <v>16</v>
      </c>
      <c r="N104" s="581"/>
      <c r="O104" s="1391"/>
      <c r="P104" s="1392"/>
      <c r="Q104" s="1392"/>
      <c r="R104" s="1392"/>
      <c r="S104" s="1392"/>
      <c r="T104" s="1392"/>
      <c r="U104" s="1392"/>
      <c r="V104" s="1392"/>
      <c r="W104" s="1392"/>
      <c r="X104" s="1392"/>
      <c r="Y104" s="1392"/>
      <c r="Z104" s="1392"/>
      <c r="AA104" s="1393"/>
      <c r="AB104" s="631" t="s">
        <v>477</v>
      </c>
      <c r="AC104" s="586"/>
      <c r="AD104" s="586"/>
      <c r="AE104" s="586"/>
      <c r="AF104" s="586"/>
      <c r="AG104" s="586"/>
      <c r="AH104" s="586"/>
      <c r="AI104" s="586"/>
      <c r="AJ104" s="586"/>
      <c r="AK104" s="586"/>
      <c r="AL104" s="586"/>
      <c r="AM104" s="586"/>
      <c r="AN104" s="586"/>
    </row>
    <row r="105" spans="1:40" s="524" customFormat="1" ht="22.5">
      <c r="A105" s="1290"/>
      <c r="B105" s="1290"/>
      <c r="C105" s="1290">
        <v>1</v>
      </c>
      <c r="D105" s="1080"/>
      <c r="E105" s="1082"/>
      <c r="F105" s="1082"/>
      <c r="G105" s="1080"/>
      <c r="H105" s="1080"/>
      <c r="I105" s="1068"/>
      <c r="J105" s="1063"/>
      <c r="K105" s="1062"/>
      <c r="L105" s="594" t="str">
        <f>mergeValue(A105) &amp;"."&amp; mergeValue(B105)&amp;"."&amp; mergeValue(C105)</f>
        <v>1.1.1</v>
      </c>
      <c r="M105" s="548" t="s">
        <v>7</v>
      </c>
      <c r="N105" s="581"/>
      <c r="O105" s="1391"/>
      <c r="P105" s="1392"/>
      <c r="Q105" s="1392"/>
      <c r="R105" s="1392"/>
      <c r="S105" s="1392"/>
      <c r="T105" s="1392"/>
      <c r="U105" s="1392"/>
      <c r="V105" s="1392"/>
      <c r="W105" s="1392"/>
      <c r="X105" s="1392"/>
      <c r="Y105" s="1392"/>
      <c r="Z105" s="1392"/>
      <c r="AA105" s="1393"/>
      <c r="AB105" s="631" t="s">
        <v>633</v>
      </c>
      <c r="AC105" s="586"/>
      <c r="AD105" s="586"/>
      <c r="AE105" s="586"/>
      <c r="AF105" s="586"/>
      <c r="AG105" s="586"/>
      <c r="AH105" s="586"/>
      <c r="AI105" s="586"/>
      <c r="AJ105" s="586"/>
      <c r="AK105" s="586"/>
      <c r="AL105" s="586"/>
      <c r="AM105" s="586"/>
      <c r="AN105" s="586"/>
    </row>
    <row r="106" spans="1:40" s="524" customFormat="1" ht="22.5">
      <c r="A106" s="1290"/>
      <c r="B106" s="1290"/>
      <c r="C106" s="1290"/>
      <c r="D106" s="1290">
        <v>1</v>
      </c>
      <c r="E106" s="1082"/>
      <c r="F106" s="1082"/>
      <c r="G106" s="1080"/>
      <c r="H106" s="1080"/>
      <c r="I106" s="1068"/>
      <c r="J106" s="1063"/>
      <c r="K106" s="1062"/>
      <c r="L106" s="594" t="str">
        <f>mergeValue(A106) &amp;"."&amp; mergeValue(B106)&amp;"."&amp; mergeValue(C106)&amp;"."&amp; mergeValue(D106)</f>
        <v>1.1.1.1</v>
      </c>
      <c r="M106" s="549" t="s">
        <v>22</v>
      </c>
      <c r="N106" s="581"/>
      <c r="O106" s="1391"/>
      <c r="P106" s="1392"/>
      <c r="Q106" s="1392"/>
      <c r="R106" s="1392"/>
      <c r="S106" s="1392"/>
      <c r="T106" s="1392"/>
      <c r="U106" s="1392"/>
      <c r="V106" s="1392"/>
      <c r="W106" s="1392"/>
      <c r="X106" s="1392"/>
      <c r="Y106" s="1392"/>
      <c r="Z106" s="1392"/>
      <c r="AA106" s="1393"/>
      <c r="AB106" s="631" t="s">
        <v>634</v>
      </c>
      <c r="AC106" s="586"/>
      <c r="AD106" s="586"/>
      <c r="AE106" s="586"/>
      <c r="AF106" s="586"/>
      <c r="AG106" s="586"/>
      <c r="AH106" s="586"/>
      <c r="AI106" s="586"/>
      <c r="AJ106" s="586"/>
      <c r="AK106" s="586"/>
      <c r="AL106" s="586"/>
      <c r="AM106" s="586"/>
      <c r="AN106" s="586"/>
    </row>
    <row r="107" spans="1:40" s="524" customFormat="1" ht="0.2" customHeight="1">
      <c r="A107" s="1290"/>
      <c r="B107" s="1290"/>
      <c r="C107" s="1290"/>
      <c r="D107" s="1290"/>
      <c r="E107" s="1290">
        <v>1</v>
      </c>
      <c r="F107" s="1082"/>
      <c r="G107" s="1080"/>
      <c r="H107" s="1080"/>
      <c r="I107" s="1067"/>
      <c r="J107" s="1063"/>
      <c r="K107" s="1062"/>
      <c r="L107" s="594"/>
      <c r="M107" s="555"/>
      <c r="N107" s="582"/>
      <c r="O107" s="1395"/>
      <c r="P107" s="1414"/>
      <c r="Q107" s="1414"/>
      <c r="R107" s="1414"/>
      <c r="S107" s="1414"/>
      <c r="T107" s="1414"/>
      <c r="U107" s="1414"/>
      <c r="V107" s="1414"/>
      <c r="W107" s="1414"/>
      <c r="X107" s="1414"/>
      <c r="Y107" s="1414"/>
      <c r="Z107" s="1414"/>
      <c r="AA107" s="1415"/>
      <c r="AB107" s="631"/>
      <c r="AC107" s="586"/>
      <c r="AD107" s="586"/>
      <c r="AE107" s="586"/>
      <c r="AF107" s="586"/>
      <c r="AG107" s="586"/>
      <c r="AH107" s="586"/>
      <c r="AI107" s="586"/>
      <c r="AJ107" s="586"/>
      <c r="AK107" s="586"/>
      <c r="AL107" s="586"/>
      <c r="AM107" s="586"/>
      <c r="AN107" s="586"/>
    </row>
    <row r="108" spans="1:40" s="524" customFormat="1" ht="90">
      <c r="A108" s="1290"/>
      <c r="B108" s="1290"/>
      <c r="C108" s="1290"/>
      <c r="D108" s="1290"/>
      <c r="E108" s="1290"/>
      <c r="F108" s="1290">
        <v>1</v>
      </c>
      <c r="G108" s="1080"/>
      <c r="H108" s="1080"/>
      <c r="I108" s="1342"/>
      <c r="J108" s="1063"/>
      <c r="K108" s="1062"/>
      <c r="L108" s="594" t="str">
        <f>mergeValue(A108) &amp;"."&amp; mergeValue(B108)&amp;"."&amp; mergeValue(C108)&amp;"."&amp; mergeValue(D108)&amp;"."&amp; mergeValue(F108)</f>
        <v>1.1.1.1.1</v>
      </c>
      <c r="M108" s="556" t="s">
        <v>10</v>
      </c>
      <c r="N108" s="582"/>
      <c r="O108" s="1293"/>
      <c r="P108" s="1294"/>
      <c r="Q108" s="1294"/>
      <c r="R108" s="1294"/>
      <c r="S108" s="1294"/>
      <c r="T108" s="1294"/>
      <c r="U108" s="1294"/>
      <c r="V108" s="1294"/>
      <c r="W108" s="1294"/>
      <c r="X108" s="1294"/>
      <c r="Y108" s="1294"/>
      <c r="Z108" s="1294"/>
      <c r="AA108" s="1295"/>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90"/>
      <c r="B109" s="1290"/>
      <c r="C109" s="1290"/>
      <c r="D109" s="1290"/>
      <c r="E109" s="1290"/>
      <c r="F109" s="1290"/>
      <c r="G109" s="1290">
        <v>1</v>
      </c>
      <c r="H109" s="1080"/>
      <c r="I109" s="1342"/>
      <c r="J109" s="1343"/>
      <c r="K109" s="1069"/>
      <c r="L109" s="594" t="str">
        <f>mergeValue(A109) &amp;"."&amp; mergeValue(B109)&amp;"."&amp; mergeValue(C109)&amp;"."&amp; mergeValue(D109)&amp;"."&amp; mergeValue(F109)&amp;"."&amp; mergeValue(G109)</f>
        <v>1.1.1.1.1.1</v>
      </c>
      <c r="M109" s="1070" t="s">
        <v>650</v>
      </c>
      <c r="N109" s="647"/>
      <c r="O109" s="563"/>
      <c r="P109" s="563"/>
      <c r="Q109" s="563"/>
      <c r="R109" s="494"/>
      <c r="S109" s="1095"/>
      <c r="T109" s="494"/>
      <c r="U109" s="1095"/>
      <c r="V109" s="585" t="str">
        <f>W109 &amp; "-" &amp; Y109</f>
        <v>-</v>
      </c>
      <c r="W109" s="1332"/>
      <c r="X109" s="1297" t="s">
        <v>84</v>
      </c>
      <c r="Y109" s="1332"/>
      <c r="Z109" s="1297"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90"/>
      <c r="B110" s="1290"/>
      <c r="C110" s="1290"/>
      <c r="D110" s="1290"/>
      <c r="E110" s="1290"/>
      <c r="F110" s="1290"/>
      <c r="G110" s="1290"/>
      <c r="H110" s="1080">
        <v>1</v>
      </c>
      <c r="I110" s="1342"/>
      <c r="J110" s="1343"/>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5"/>
      <c r="T110" s="494"/>
      <c r="U110" s="1095"/>
      <c r="V110" s="585" t="str">
        <f>W110 &amp; "-" &amp; Y110</f>
        <v>-</v>
      </c>
      <c r="W110" s="1332"/>
      <c r="X110" s="1297"/>
      <c r="Y110" s="1332"/>
      <c r="Z110" s="1297"/>
      <c r="AA110" s="671"/>
      <c r="AB110" s="1289"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90"/>
      <c r="B111" s="1290"/>
      <c r="C111" s="1290"/>
      <c r="D111" s="1290"/>
      <c r="E111" s="1290"/>
      <c r="F111" s="1290"/>
      <c r="G111" s="1290"/>
      <c r="H111" s="1080"/>
      <c r="I111" s="1342"/>
      <c r="J111" s="1343"/>
      <c r="K111" s="1069"/>
      <c r="L111" s="601"/>
      <c r="M111" s="647"/>
      <c r="N111" s="647"/>
      <c r="O111" s="563"/>
      <c r="P111" s="494"/>
      <c r="Q111" s="494"/>
      <c r="R111" s="494"/>
      <c r="S111" s="494"/>
      <c r="T111" s="494"/>
      <c r="U111" s="560"/>
      <c r="V111" s="585"/>
      <c r="W111" s="1296"/>
      <c r="X111" s="1297"/>
      <c r="Y111" s="1296"/>
      <c r="Z111" s="1297"/>
      <c r="AA111" s="538"/>
      <c r="AB111" s="1289"/>
      <c r="AC111" s="586"/>
      <c r="AD111" s="586"/>
      <c r="AE111" s="586"/>
      <c r="AF111" s="590">
        <f ca="1">OFFSET(AF111,-1,0)</f>
        <v>0</v>
      </c>
      <c r="AG111" s="586"/>
      <c r="AH111" s="586"/>
      <c r="AI111" s="586"/>
      <c r="AJ111" s="586"/>
      <c r="AK111" s="586"/>
      <c r="AL111" s="586"/>
      <c r="AM111" s="586"/>
      <c r="AN111" s="586"/>
    </row>
    <row r="112" spans="1:40" s="523" customFormat="1" ht="15" customHeight="1">
      <c r="A112" s="1290"/>
      <c r="B112" s="1290"/>
      <c r="C112" s="1290"/>
      <c r="D112" s="1290"/>
      <c r="E112" s="1290"/>
      <c r="F112" s="1290"/>
      <c r="G112" s="1290"/>
      <c r="H112" s="1080"/>
      <c r="I112" s="1342"/>
      <c r="J112" s="1343"/>
      <c r="K112" s="1071"/>
      <c r="L112" s="539"/>
      <c r="M112" s="558" t="s">
        <v>41</v>
      </c>
      <c r="N112" s="552"/>
      <c r="O112" s="546"/>
      <c r="P112" s="546"/>
      <c r="Q112" s="546"/>
      <c r="R112" s="546"/>
      <c r="S112" s="546"/>
      <c r="T112" s="546"/>
      <c r="U112" s="546"/>
      <c r="V112" s="546"/>
      <c r="W112" s="564"/>
      <c r="X112" s="565"/>
      <c r="Y112" s="564"/>
      <c r="Z112" s="552"/>
      <c r="AA112" s="561"/>
      <c r="AB112" s="1289"/>
      <c r="AC112" s="588"/>
      <c r="AD112" s="588"/>
      <c r="AE112" s="588"/>
      <c r="AF112" s="588"/>
      <c r="AG112" s="588"/>
      <c r="AH112" s="588"/>
      <c r="AI112" s="588"/>
      <c r="AJ112" s="588"/>
      <c r="AK112" s="588"/>
      <c r="AL112" s="588"/>
      <c r="AM112" s="588"/>
      <c r="AN112" s="588"/>
    </row>
    <row r="113" spans="1:40" s="523" customFormat="1" ht="15" customHeight="1">
      <c r="A113" s="1290"/>
      <c r="B113" s="1290"/>
      <c r="C113" s="1290"/>
      <c r="D113" s="1290"/>
      <c r="E113" s="1290"/>
      <c r="F113" s="1290"/>
      <c r="G113" s="1080"/>
      <c r="H113" s="1080"/>
      <c r="I113" s="1342"/>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90"/>
      <c r="B114" s="1290"/>
      <c r="C114" s="1290"/>
      <c r="D114" s="1290"/>
      <c r="E114" s="1290"/>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90"/>
      <c r="B115" s="1290"/>
      <c r="C115" s="1290"/>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90"/>
      <c r="B116" s="1290"/>
      <c r="C116" s="1290"/>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90"/>
      <c r="B117" s="1290"/>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90"/>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5"/>
      <c r="T120" s="713"/>
      <c r="U120" s="1095"/>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90">
        <v>1</v>
      </c>
      <c r="B125" s="941"/>
      <c r="C125" s="941"/>
      <c r="D125" s="941"/>
      <c r="E125" s="942"/>
      <c r="F125" s="943"/>
      <c r="G125" s="943"/>
      <c r="H125" s="943"/>
      <c r="I125" s="944"/>
      <c r="J125" s="939"/>
      <c r="K125" s="946"/>
      <c r="L125" s="594">
        <f>mergeValue(A125)</f>
        <v>1</v>
      </c>
      <c r="M125" s="642" t="s">
        <v>20</v>
      </c>
      <c r="N125" s="581"/>
      <c r="O125" s="1331"/>
      <c r="P125" s="1331"/>
      <c r="Q125" s="1331"/>
      <c r="R125" s="1331"/>
      <c r="S125" s="1331"/>
      <c r="T125" s="1331"/>
      <c r="U125" s="1331"/>
      <c r="V125" s="1331"/>
      <c r="W125" s="631" t="s">
        <v>658</v>
      </c>
      <c r="X125" s="586"/>
      <c r="Y125" s="586"/>
      <c r="Z125" s="586"/>
      <c r="AA125" s="586"/>
      <c r="AB125" s="586"/>
      <c r="AC125" s="586"/>
      <c r="AD125" s="586"/>
      <c r="AE125" s="586"/>
      <c r="AF125" s="586"/>
      <c r="AG125" s="586"/>
      <c r="AH125" s="586"/>
    </row>
    <row r="126" spans="1:40" s="524" customFormat="1" ht="22.5">
      <c r="A126" s="1290"/>
      <c r="B126" s="1290">
        <v>1</v>
      </c>
      <c r="C126" s="941"/>
      <c r="D126" s="941"/>
      <c r="E126" s="943"/>
      <c r="F126" s="943"/>
      <c r="G126" s="943"/>
      <c r="H126" s="943"/>
      <c r="I126" s="938"/>
      <c r="J126" s="937"/>
      <c r="K126" s="940"/>
      <c r="L126" s="594" t="str">
        <f>mergeValue(A126) &amp;"."&amp; mergeValue(B126)</f>
        <v>1.1</v>
      </c>
      <c r="M126" s="547" t="s">
        <v>16</v>
      </c>
      <c r="N126" s="581"/>
      <c r="O126" s="1331"/>
      <c r="P126" s="1331"/>
      <c r="Q126" s="1331"/>
      <c r="R126" s="1331"/>
      <c r="S126" s="1331"/>
      <c r="T126" s="1331"/>
      <c r="U126" s="1331"/>
      <c r="V126" s="1331"/>
      <c r="W126" s="631" t="s">
        <v>477</v>
      </c>
      <c r="X126" s="586"/>
      <c r="Y126" s="586"/>
      <c r="Z126" s="586"/>
      <c r="AA126" s="586"/>
      <c r="AB126" s="586"/>
      <c r="AC126" s="586"/>
      <c r="AD126" s="586"/>
      <c r="AE126" s="586"/>
      <c r="AF126" s="586"/>
      <c r="AG126" s="586"/>
      <c r="AH126" s="586"/>
    </row>
    <row r="127" spans="1:40" s="524" customFormat="1" ht="22.5">
      <c r="A127" s="1290"/>
      <c r="B127" s="1290"/>
      <c r="C127" s="1290">
        <v>1</v>
      </c>
      <c r="D127" s="941"/>
      <c r="E127" s="943"/>
      <c r="F127" s="943"/>
      <c r="G127" s="943"/>
      <c r="H127" s="943"/>
      <c r="I127" s="945"/>
      <c r="J127" s="937"/>
      <c r="K127" s="940"/>
      <c r="L127" s="594" t="str">
        <f>mergeValue(A127) &amp;"."&amp; mergeValue(B127)&amp;"."&amp; mergeValue(C127)</f>
        <v>1.1.1</v>
      </c>
      <c r="M127" s="548" t="s">
        <v>7</v>
      </c>
      <c r="N127" s="581"/>
      <c r="O127" s="1331"/>
      <c r="P127" s="1331"/>
      <c r="Q127" s="1331"/>
      <c r="R127" s="1331"/>
      <c r="S127" s="1331"/>
      <c r="T127" s="1331"/>
      <c r="U127" s="1331"/>
      <c r="V127" s="1331"/>
      <c r="W127" s="631" t="s">
        <v>633</v>
      </c>
      <c r="X127" s="586"/>
      <c r="Y127" s="586"/>
      <c r="Z127" s="586"/>
      <c r="AA127" s="586"/>
      <c r="AB127" s="586"/>
      <c r="AC127" s="586"/>
      <c r="AD127" s="586"/>
      <c r="AE127" s="586"/>
      <c r="AF127" s="586"/>
      <c r="AG127" s="586"/>
      <c r="AH127" s="586"/>
    </row>
    <row r="128" spans="1:40" s="524" customFormat="1" ht="22.5">
      <c r="A128" s="1290"/>
      <c r="B128" s="1290"/>
      <c r="C128" s="1290"/>
      <c r="D128" s="1290">
        <v>1</v>
      </c>
      <c r="E128" s="943"/>
      <c r="F128" s="943"/>
      <c r="G128" s="943"/>
      <c r="H128" s="943"/>
      <c r="I128" s="945"/>
      <c r="J128" s="937"/>
      <c r="K128" s="940"/>
      <c r="L128" s="594" t="str">
        <f>mergeValue(A128) &amp;"."&amp; mergeValue(B128)&amp;"."&amp; mergeValue(C128)&amp;"."&amp; mergeValue(D128)</f>
        <v>1.1.1.1</v>
      </c>
      <c r="M128" s="549" t="s">
        <v>22</v>
      </c>
      <c r="N128" s="581"/>
      <c r="O128" s="1331"/>
      <c r="P128" s="1331"/>
      <c r="Q128" s="1331"/>
      <c r="R128" s="1331"/>
      <c r="S128" s="1331"/>
      <c r="T128" s="1331"/>
      <c r="U128" s="1331"/>
      <c r="V128" s="1331"/>
      <c r="W128" s="631" t="s">
        <v>634</v>
      </c>
      <c r="X128" s="586"/>
      <c r="Y128" s="586"/>
      <c r="Z128" s="586"/>
      <c r="AA128" s="586"/>
      <c r="AB128" s="586"/>
      <c r="AC128" s="586"/>
      <c r="AD128" s="586"/>
      <c r="AE128" s="586"/>
      <c r="AF128" s="586"/>
      <c r="AG128" s="586"/>
      <c r="AH128" s="586"/>
    </row>
    <row r="129" spans="1:34" s="524" customFormat="1" ht="11.25" hidden="1" customHeight="1">
      <c r="A129" s="1290"/>
      <c r="B129" s="1290"/>
      <c r="C129" s="1290"/>
      <c r="D129" s="1290"/>
      <c r="E129" s="1290">
        <v>1</v>
      </c>
      <c r="F129" s="943"/>
      <c r="G129" s="943"/>
      <c r="H129" s="941">
        <v>1</v>
      </c>
      <c r="I129" s="1290">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90"/>
      <c r="B130" s="1290"/>
      <c r="C130" s="1290"/>
      <c r="D130" s="1290"/>
      <c r="E130" s="1290"/>
      <c r="F130" s="1290">
        <v>1</v>
      </c>
      <c r="G130" s="941"/>
      <c r="H130" s="941"/>
      <c r="I130" s="1290"/>
      <c r="J130" s="1290">
        <v>1</v>
      </c>
      <c r="K130" s="949"/>
      <c r="L130" s="594" t="str">
        <f>mergeValue(A130) &amp;"."&amp; mergeValue(B130)&amp;"."&amp; mergeValue(C130)&amp;"."&amp; mergeValue(D130)&amp;"."&amp;  mergeValue(F130)</f>
        <v>1.1.1.1.1</v>
      </c>
      <c r="M130" s="556" t="s">
        <v>10</v>
      </c>
      <c r="N130" s="582"/>
      <c r="O130" s="1292"/>
      <c r="P130" s="1292"/>
      <c r="Q130" s="1292"/>
      <c r="R130" s="1292"/>
      <c r="S130" s="1292"/>
      <c r="T130" s="1292"/>
      <c r="U130" s="1292"/>
      <c r="V130" s="1292"/>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90"/>
      <c r="B131" s="1290"/>
      <c r="C131" s="1290"/>
      <c r="D131" s="1290"/>
      <c r="E131" s="1290"/>
      <c r="F131" s="1290"/>
      <c r="G131" s="941">
        <v>1</v>
      </c>
      <c r="H131" s="941"/>
      <c r="I131" s="1290"/>
      <c r="J131" s="1290"/>
      <c r="K131" s="949">
        <v>1</v>
      </c>
      <c r="L131" s="594" t="str">
        <f>mergeValue(A131) &amp;"."&amp; mergeValue(B131)&amp;"."&amp; mergeValue(C131)&amp;"."&amp; mergeValue(D131)&amp;"."&amp; mergeValue(F131)&amp;"."&amp; mergeValue(G131)</f>
        <v>1.1.1.1.1.1</v>
      </c>
      <c r="M131" s="1070"/>
      <c r="N131" s="587"/>
      <c r="O131" s="563"/>
      <c r="P131" s="563"/>
      <c r="Q131" s="1094"/>
      <c r="R131" s="1332"/>
      <c r="S131" s="1297" t="s">
        <v>84</v>
      </c>
      <c r="T131" s="1332"/>
      <c r="U131" s="1297" t="s">
        <v>85</v>
      </c>
      <c r="V131" s="579"/>
      <c r="W131" s="1289"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90"/>
      <c r="B132" s="1290"/>
      <c r="C132" s="1290"/>
      <c r="D132" s="1290"/>
      <c r="E132" s="1290"/>
      <c r="F132" s="1290"/>
      <c r="G132" s="941"/>
      <c r="H132" s="941"/>
      <c r="I132" s="1290"/>
      <c r="J132" s="1290"/>
      <c r="K132" s="949"/>
      <c r="L132" s="601"/>
      <c r="M132" s="647"/>
      <c r="N132" s="587"/>
      <c r="O132" s="563"/>
      <c r="P132" s="563"/>
      <c r="Q132" s="585" t="str">
        <f>R131 &amp; "-" &amp; T131</f>
        <v>-</v>
      </c>
      <c r="R132" s="1296"/>
      <c r="S132" s="1297"/>
      <c r="T132" s="1296"/>
      <c r="U132" s="1297"/>
      <c r="V132" s="579"/>
      <c r="W132" s="1289"/>
      <c r="X132" s="586"/>
      <c r="Y132" s="586"/>
      <c r="Z132" s="586"/>
      <c r="AA132" s="586"/>
      <c r="AB132" s="586"/>
      <c r="AC132" s="586"/>
      <c r="AD132" s="586"/>
      <c r="AE132" s="586"/>
      <c r="AF132" s="586"/>
      <c r="AG132" s="586"/>
      <c r="AH132" s="586"/>
    </row>
    <row r="133" spans="1:34" s="523" customFormat="1" ht="15" customHeight="1">
      <c r="A133" s="1290"/>
      <c r="B133" s="1290"/>
      <c r="C133" s="1290"/>
      <c r="D133" s="1290"/>
      <c r="E133" s="1290"/>
      <c r="F133" s="1290"/>
      <c r="G133" s="943"/>
      <c r="H133" s="941"/>
      <c r="I133" s="1290"/>
      <c r="J133" s="1290"/>
      <c r="K133" s="948"/>
      <c r="L133" s="539"/>
      <c r="M133" s="557" t="s">
        <v>25</v>
      </c>
      <c r="N133" s="552"/>
      <c r="O133" s="546"/>
      <c r="P133" s="546"/>
      <c r="Q133" s="546"/>
      <c r="R133" s="574"/>
      <c r="S133" s="565"/>
      <c r="T133" s="564"/>
      <c r="U133" s="552"/>
      <c r="V133" s="561"/>
      <c r="W133" s="1289"/>
      <c r="X133" s="588"/>
      <c r="Y133" s="588"/>
      <c r="Z133" s="588"/>
      <c r="AA133" s="588"/>
      <c r="AB133" s="588"/>
      <c r="AC133" s="588"/>
      <c r="AD133" s="588"/>
      <c r="AE133" s="588"/>
      <c r="AF133" s="588"/>
      <c r="AG133" s="588"/>
      <c r="AH133" s="588"/>
    </row>
    <row r="134" spans="1:34" s="523" customFormat="1" ht="15" customHeight="1">
      <c r="A134" s="1290"/>
      <c r="B134" s="1290"/>
      <c r="C134" s="1290"/>
      <c r="D134" s="1290"/>
      <c r="E134" s="1290"/>
      <c r="F134" s="943"/>
      <c r="G134" s="943"/>
      <c r="H134" s="941"/>
      <c r="I134" s="1290"/>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90"/>
      <c r="B135" s="1290"/>
      <c r="C135" s="1290"/>
      <c r="D135" s="1290"/>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90"/>
      <c r="B136" s="1290"/>
      <c r="C136" s="1290"/>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90"/>
      <c r="B137" s="1290"/>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90"/>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90">
        <v>1</v>
      </c>
      <c r="B143" s="959"/>
      <c r="C143" s="959"/>
      <c r="D143" s="959"/>
      <c r="E143" s="960"/>
      <c r="F143" s="961"/>
      <c r="G143" s="961"/>
      <c r="H143" s="961"/>
      <c r="I143" s="962"/>
      <c r="J143" s="957"/>
      <c r="K143" s="964"/>
      <c r="L143" s="594">
        <f>mergeValue(A143)</f>
        <v>1</v>
      </c>
      <c r="M143" s="642" t="s">
        <v>20</v>
      </c>
      <c r="N143" s="581"/>
      <c r="O143" s="1331"/>
      <c r="P143" s="1331"/>
      <c r="Q143" s="1331"/>
      <c r="R143" s="1331"/>
      <c r="S143" s="1331"/>
      <c r="T143" s="1331"/>
      <c r="U143" s="1331"/>
      <c r="V143" s="1331"/>
      <c r="W143" s="631" t="s">
        <v>658</v>
      </c>
      <c r="X143" s="586"/>
      <c r="Y143" s="586"/>
      <c r="Z143" s="586"/>
      <c r="AA143" s="586"/>
      <c r="AB143" s="586"/>
      <c r="AC143" s="586"/>
      <c r="AD143" s="586"/>
      <c r="AE143" s="586"/>
      <c r="AF143" s="586"/>
      <c r="AG143" s="586"/>
      <c r="AH143" s="586"/>
    </row>
    <row r="144" spans="1:34" s="524" customFormat="1" ht="22.5">
      <c r="A144" s="1290"/>
      <c r="B144" s="1290">
        <v>1</v>
      </c>
      <c r="C144" s="959"/>
      <c r="D144" s="959"/>
      <c r="E144" s="961"/>
      <c r="F144" s="961"/>
      <c r="G144" s="961"/>
      <c r="H144" s="961"/>
      <c r="I144" s="956"/>
      <c r="J144" s="955"/>
      <c r="K144" s="958"/>
      <c r="L144" s="594" t="str">
        <f>mergeValue(A144) &amp;"."&amp; mergeValue(B144)</f>
        <v>1.1</v>
      </c>
      <c r="M144" s="547" t="s">
        <v>16</v>
      </c>
      <c r="N144" s="581"/>
      <c r="O144" s="1331"/>
      <c r="P144" s="1331"/>
      <c r="Q144" s="1331"/>
      <c r="R144" s="1331"/>
      <c r="S144" s="1331"/>
      <c r="T144" s="1331"/>
      <c r="U144" s="1331"/>
      <c r="V144" s="1331"/>
      <c r="W144" s="631" t="s">
        <v>477</v>
      </c>
      <c r="X144" s="586"/>
      <c r="Y144" s="586"/>
      <c r="Z144" s="586"/>
      <c r="AA144" s="586"/>
      <c r="AB144" s="586"/>
      <c r="AC144" s="586"/>
      <c r="AD144" s="586"/>
      <c r="AE144" s="586"/>
      <c r="AF144" s="586"/>
      <c r="AG144" s="586"/>
      <c r="AH144" s="586"/>
    </row>
    <row r="145" spans="1:35" s="524" customFormat="1" ht="22.5">
      <c r="A145" s="1290"/>
      <c r="B145" s="1290"/>
      <c r="C145" s="1290">
        <v>1</v>
      </c>
      <c r="D145" s="959"/>
      <c r="E145" s="961"/>
      <c r="F145" s="961"/>
      <c r="G145" s="961"/>
      <c r="H145" s="961"/>
      <c r="I145" s="963"/>
      <c r="J145" s="955"/>
      <c r="K145" s="958"/>
      <c r="L145" s="594" t="str">
        <f>mergeValue(A145) &amp;"."&amp; mergeValue(B145)&amp;"."&amp; mergeValue(C145)</f>
        <v>1.1.1</v>
      </c>
      <c r="M145" s="548" t="s">
        <v>7</v>
      </c>
      <c r="N145" s="581"/>
      <c r="O145" s="1331"/>
      <c r="P145" s="1331"/>
      <c r="Q145" s="1331"/>
      <c r="R145" s="1331"/>
      <c r="S145" s="1331"/>
      <c r="T145" s="1331"/>
      <c r="U145" s="1331"/>
      <c r="V145" s="1331"/>
      <c r="W145" s="631" t="s">
        <v>633</v>
      </c>
      <c r="X145" s="586"/>
      <c r="Y145" s="586"/>
      <c r="Z145" s="586"/>
      <c r="AA145" s="586"/>
      <c r="AB145" s="586"/>
      <c r="AC145" s="586"/>
      <c r="AD145" s="586"/>
      <c r="AE145" s="586"/>
      <c r="AF145" s="586"/>
      <c r="AG145" s="586"/>
      <c r="AH145" s="586"/>
    </row>
    <row r="146" spans="1:35" s="524" customFormat="1" ht="22.5">
      <c r="A146" s="1290"/>
      <c r="B146" s="1290"/>
      <c r="C146" s="1290"/>
      <c r="D146" s="1290">
        <v>1</v>
      </c>
      <c r="E146" s="961"/>
      <c r="F146" s="961"/>
      <c r="G146" s="961"/>
      <c r="H146" s="961"/>
      <c r="I146" s="963"/>
      <c r="J146" s="955"/>
      <c r="K146" s="958"/>
      <c r="L146" s="594" t="str">
        <f>mergeValue(A146) &amp;"."&amp; mergeValue(B146)&amp;"."&amp; mergeValue(C146)&amp;"."&amp; mergeValue(D146)</f>
        <v>1.1.1.1</v>
      </c>
      <c r="M146" s="549" t="s">
        <v>22</v>
      </c>
      <c r="N146" s="581"/>
      <c r="O146" s="1331"/>
      <c r="P146" s="1331"/>
      <c r="Q146" s="1331"/>
      <c r="R146" s="1331"/>
      <c r="S146" s="1331"/>
      <c r="T146" s="1331"/>
      <c r="U146" s="1331"/>
      <c r="V146" s="1331"/>
      <c r="W146" s="631" t="s">
        <v>634</v>
      </c>
      <c r="X146" s="586"/>
      <c r="Y146" s="586"/>
      <c r="Z146" s="586"/>
      <c r="AA146" s="586"/>
      <c r="AB146" s="586"/>
      <c r="AC146" s="586"/>
      <c r="AD146" s="586"/>
      <c r="AE146" s="586"/>
      <c r="AF146" s="586"/>
      <c r="AG146" s="586"/>
      <c r="AH146" s="586"/>
    </row>
    <row r="147" spans="1:35" s="524" customFormat="1" ht="11.25" hidden="1" customHeight="1">
      <c r="A147" s="1290"/>
      <c r="B147" s="1290"/>
      <c r="C147" s="1290"/>
      <c r="D147" s="1290"/>
      <c r="E147" s="1290">
        <v>1</v>
      </c>
      <c r="F147" s="961"/>
      <c r="G147" s="961"/>
      <c r="H147" s="959">
        <v>1</v>
      </c>
      <c r="I147" s="1290">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90"/>
      <c r="B148" s="1290"/>
      <c r="C148" s="1290"/>
      <c r="D148" s="1290"/>
      <c r="E148" s="1290"/>
      <c r="F148" s="1290">
        <v>1</v>
      </c>
      <c r="G148" s="959"/>
      <c r="H148" s="959"/>
      <c r="I148" s="1290"/>
      <c r="J148" s="1290">
        <v>1</v>
      </c>
      <c r="K148" s="967"/>
      <c r="L148" s="594" t="str">
        <f>mergeValue(A148) &amp;"."&amp; mergeValue(B148)&amp;"."&amp; mergeValue(C148)&amp;"."&amp; mergeValue(D148)&amp;"."&amp;  mergeValue(F148)</f>
        <v>1.1.1.1.1</v>
      </c>
      <c r="M148" s="556" t="s">
        <v>10</v>
      </c>
      <c r="N148" s="582"/>
      <c r="O148" s="1292"/>
      <c r="P148" s="1292"/>
      <c r="Q148" s="1292"/>
      <c r="R148" s="1292"/>
      <c r="S148" s="1292"/>
      <c r="T148" s="1292"/>
      <c r="U148" s="1292"/>
      <c r="V148" s="1292"/>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90"/>
      <c r="B149" s="1290"/>
      <c r="C149" s="1290"/>
      <c r="D149" s="1290"/>
      <c r="E149" s="1290"/>
      <c r="F149" s="1290"/>
      <c r="G149" s="959">
        <v>1</v>
      </c>
      <c r="H149" s="959"/>
      <c r="I149" s="1290"/>
      <c r="J149" s="1290"/>
      <c r="K149" s="967">
        <v>1</v>
      </c>
      <c r="L149" s="594" t="str">
        <f>mergeValue(A149) &amp;"."&amp; mergeValue(B149)&amp;"."&amp; mergeValue(C149)&amp;"."&amp; mergeValue(D149)&amp;"."&amp; mergeValue(F149)&amp;"."&amp; mergeValue(G149)</f>
        <v>1.1.1.1.1.1</v>
      </c>
      <c r="M149" s="1070"/>
      <c r="N149" s="587"/>
      <c r="O149" s="563"/>
      <c r="P149" s="563"/>
      <c r="Q149" s="1094"/>
      <c r="R149" s="1332"/>
      <c r="S149" s="1297" t="s">
        <v>84</v>
      </c>
      <c r="T149" s="1332"/>
      <c r="U149" s="1297" t="s">
        <v>85</v>
      </c>
      <c r="V149" s="579"/>
      <c r="W149" s="1289"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90"/>
      <c r="B150" s="1290"/>
      <c r="C150" s="1290"/>
      <c r="D150" s="1290"/>
      <c r="E150" s="1290"/>
      <c r="F150" s="1290"/>
      <c r="G150" s="959"/>
      <c r="H150" s="959"/>
      <c r="I150" s="1290"/>
      <c r="J150" s="1290"/>
      <c r="K150" s="967"/>
      <c r="L150" s="601"/>
      <c r="M150" s="647"/>
      <c r="N150" s="587"/>
      <c r="O150" s="563"/>
      <c r="P150" s="563"/>
      <c r="Q150" s="585" t="str">
        <f>R149 &amp; "-" &amp; T149</f>
        <v>-</v>
      </c>
      <c r="R150" s="1296"/>
      <c r="S150" s="1297"/>
      <c r="T150" s="1296"/>
      <c r="U150" s="1297"/>
      <c r="V150" s="579"/>
      <c r="W150" s="1289"/>
      <c r="X150" s="586"/>
      <c r="Y150" s="586"/>
      <c r="Z150" s="586"/>
      <c r="AA150" s="586"/>
      <c r="AB150" s="586"/>
      <c r="AC150" s="586"/>
      <c r="AD150" s="586"/>
      <c r="AE150" s="586"/>
      <c r="AF150" s="586"/>
      <c r="AG150" s="586"/>
      <c r="AH150" s="586"/>
    </row>
    <row r="151" spans="1:35" s="523" customFormat="1" ht="15" customHeight="1">
      <c r="A151" s="1290"/>
      <c r="B151" s="1290"/>
      <c r="C151" s="1290"/>
      <c r="D151" s="1290"/>
      <c r="E151" s="1290"/>
      <c r="F151" s="1290"/>
      <c r="G151" s="961"/>
      <c r="H151" s="959"/>
      <c r="I151" s="1290"/>
      <c r="J151" s="1290"/>
      <c r="K151" s="966"/>
      <c r="L151" s="539"/>
      <c r="M151" s="557" t="s">
        <v>25</v>
      </c>
      <c r="N151" s="552"/>
      <c r="O151" s="546"/>
      <c r="P151" s="546"/>
      <c r="Q151" s="546"/>
      <c r="R151" s="574"/>
      <c r="S151" s="565"/>
      <c r="T151" s="564"/>
      <c r="U151" s="552"/>
      <c r="V151" s="561"/>
      <c r="W151" s="1289"/>
      <c r="X151" s="588"/>
      <c r="Y151" s="588"/>
      <c r="Z151" s="588"/>
      <c r="AA151" s="588"/>
      <c r="AB151" s="588"/>
      <c r="AC151" s="588"/>
      <c r="AD151" s="588"/>
      <c r="AE151" s="588"/>
      <c r="AF151" s="588"/>
      <c r="AG151" s="588"/>
      <c r="AH151" s="588"/>
    </row>
    <row r="152" spans="1:35" s="523" customFormat="1" ht="15" customHeight="1">
      <c r="A152" s="1290"/>
      <c r="B152" s="1290"/>
      <c r="C152" s="1290"/>
      <c r="D152" s="1290"/>
      <c r="E152" s="1290"/>
      <c r="F152" s="961"/>
      <c r="G152" s="961"/>
      <c r="H152" s="959"/>
      <c r="I152" s="1290"/>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90"/>
      <c r="B153" s="1290"/>
      <c r="C153" s="1290"/>
      <c r="D153" s="1290"/>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90"/>
      <c r="B154" s="1290"/>
      <c r="C154" s="1290"/>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90"/>
      <c r="B155" s="1290"/>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90"/>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90">
        <v>1</v>
      </c>
      <c r="B161" s="902"/>
      <c r="C161" s="902"/>
      <c r="D161" s="902"/>
      <c r="E161" s="903"/>
      <c r="F161" s="904"/>
      <c r="G161" s="904"/>
      <c r="H161" s="904"/>
      <c r="I161" s="905"/>
      <c r="J161" s="900"/>
      <c r="K161" s="907"/>
      <c r="L161" s="594">
        <f>mergeValue(A161)</f>
        <v>1</v>
      </c>
      <c r="M161" s="642" t="s">
        <v>20</v>
      </c>
      <c r="N161" s="581"/>
      <c r="O161" s="1391"/>
      <c r="P161" s="1392"/>
      <c r="Q161" s="1392"/>
      <c r="R161" s="1392"/>
      <c r="S161" s="1392"/>
      <c r="T161" s="1392"/>
      <c r="U161" s="1392"/>
      <c r="V161" s="1393"/>
      <c r="W161" s="631" t="s">
        <v>476</v>
      </c>
      <c r="X161" s="586"/>
      <c r="Y161" s="586"/>
      <c r="Z161" s="586"/>
      <c r="AA161" s="586"/>
      <c r="AB161" s="586"/>
      <c r="AC161" s="586"/>
      <c r="AD161" s="586"/>
      <c r="AE161" s="586"/>
      <c r="AF161" s="586"/>
      <c r="AG161" s="586"/>
    </row>
    <row r="162" spans="1:33" s="524" customFormat="1" ht="22.5">
      <c r="A162" s="1290"/>
      <c r="B162" s="1290">
        <v>1</v>
      </c>
      <c r="C162" s="902"/>
      <c r="D162" s="902"/>
      <c r="E162" s="904"/>
      <c r="F162" s="904"/>
      <c r="G162" s="904"/>
      <c r="H162" s="904"/>
      <c r="I162" s="899"/>
      <c r="J162" s="898"/>
      <c r="K162" s="901"/>
      <c r="L162" s="594" t="str">
        <f>mergeValue(A162) &amp;"."&amp; mergeValue(B162)</f>
        <v>1.1</v>
      </c>
      <c r="M162" s="547" t="s">
        <v>16</v>
      </c>
      <c r="N162" s="581"/>
      <c r="O162" s="1391"/>
      <c r="P162" s="1392"/>
      <c r="Q162" s="1392"/>
      <c r="R162" s="1392"/>
      <c r="S162" s="1392"/>
      <c r="T162" s="1392"/>
      <c r="U162" s="1392"/>
      <c r="V162" s="1393"/>
      <c r="W162" s="631" t="s">
        <v>477</v>
      </c>
      <c r="X162" s="586"/>
      <c r="Y162" s="586"/>
      <c r="Z162" s="586"/>
      <c r="AA162" s="586"/>
      <c r="AB162" s="586"/>
      <c r="AC162" s="586"/>
      <c r="AD162" s="586"/>
      <c r="AE162" s="586"/>
      <c r="AF162" s="586"/>
      <c r="AG162" s="586"/>
    </row>
    <row r="163" spans="1:33" s="524" customFormat="1" ht="22.5">
      <c r="A163" s="1290"/>
      <c r="B163" s="1290"/>
      <c r="C163" s="1290">
        <v>1</v>
      </c>
      <c r="D163" s="902"/>
      <c r="E163" s="904"/>
      <c r="F163" s="904"/>
      <c r="G163" s="904"/>
      <c r="H163" s="904"/>
      <c r="I163" s="906"/>
      <c r="J163" s="898"/>
      <c r="K163" s="901"/>
      <c r="L163" s="594" t="str">
        <f>mergeValue(A163) &amp;"."&amp; mergeValue(B163)&amp;"."&amp; mergeValue(C163)</f>
        <v>1.1.1</v>
      </c>
      <c r="M163" s="548" t="s">
        <v>7</v>
      </c>
      <c r="N163" s="581"/>
      <c r="O163" s="1391"/>
      <c r="P163" s="1392"/>
      <c r="Q163" s="1392"/>
      <c r="R163" s="1392"/>
      <c r="S163" s="1392"/>
      <c r="T163" s="1392"/>
      <c r="U163" s="1392"/>
      <c r="V163" s="1393"/>
      <c r="W163" s="631" t="s">
        <v>633</v>
      </c>
      <c r="X163" s="586"/>
      <c r="Y163" s="586"/>
      <c r="Z163" s="586"/>
      <c r="AA163" s="586"/>
      <c r="AB163" s="586"/>
      <c r="AC163" s="586"/>
      <c r="AD163" s="586"/>
      <c r="AE163" s="586"/>
      <c r="AF163" s="586"/>
      <c r="AG163" s="586"/>
    </row>
    <row r="164" spans="1:33" s="524" customFormat="1" ht="22.5">
      <c r="A164" s="1290"/>
      <c r="B164" s="1290"/>
      <c r="C164" s="1290"/>
      <c r="D164" s="1290">
        <v>1</v>
      </c>
      <c r="E164" s="904"/>
      <c r="F164" s="904"/>
      <c r="G164" s="904"/>
      <c r="H164" s="904"/>
      <c r="I164" s="906"/>
      <c r="J164" s="898"/>
      <c r="K164" s="901"/>
      <c r="L164" s="594" t="str">
        <f>mergeValue(A164) &amp;"."&amp; mergeValue(B164)&amp;"."&amp; mergeValue(C164)&amp;"."&amp; mergeValue(D164)</f>
        <v>1.1.1.1</v>
      </c>
      <c r="M164" s="549" t="s">
        <v>22</v>
      </c>
      <c r="N164" s="581"/>
      <c r="O164" s="1391"/>
      <c r="P164" s="1392"/>
      <c r="Q164" s="1392"/>
      <c r="R164" s="1392"/>
      <c r="S164" s="1392"/>
      <c r="T164" s="1392"/>
      <c r="U164" s="1392"/>
      <c r="V164" s="1393"/>
      <c r="W164" s="631" t="s">
        <v>634</v>
      </c>
      <c r="X164" s="586"/>
      <c r="Y164" s="586"/>
      <c r="Z164" s="586"/>
      <c r="AA164" s="586"/>
      <c r="AB164" s="586"/>
      <c r="AC164" s="586"/>
      <c r="AD164" s="586"/>
      <c r="AE164" s="586"/>
      <c r="AF164" s="586"/>
      <c r="AG164" s="586"/>
    </row>
    <row r="165" spans="1:33" s="524" customFormat="1" ht="101.25">
      <c r="A165" s="1290"/>
      <c r="B165" s="1290"/>
      <c r="C165" s="1290"/>
      <c r="D165" s="1290"/>
      <c r="E165" s="1290">
        <v>1</v>
      </c>
      <c r="F165" s="904"/>
      <c r="G165" s="904"/>
      <c r="H165" s="902">
        <v>1</v>
      </c>
      <c r="I165" s="1290">
        <v>1</v>
      </c>
      <c r="J165" s="904"/>
      <c r="K165" s="909"/>
      <c r="L165" s="594" t="str">
        <f>mergeValue(A165) &amp;"."&amp; mergeValue(B165)&amp;"."&amp; mergeValue(C165)&amp;"."&amp; mergeValue(D165)&amp;"."&amp; mergeValue(E165)</f>
        <v>1.1.1.1.1</v>
      </c>
      <c r="M165" s="555" t="s">
        <v>9</v>
      </c>
      <c r="N165" s="582"/>
      <c r="O165" s="1293"/>
      <c r="P165" s="1294"/>
      <c r="Q165" s="1294"/>
      <c r="R165" s="1294"/>
      <c r="S165" s="1294"/>
      <c r="T165" s="1294"/>
      <c r="U165" s="1294"/>
      <c r="V165" s="1295"/>
      <c r="W165" s="631" t="s">
        <v>638</v>
      </c>
      <c r="X165" s="586"/>
      <c r="Y165" s="586"/>
      <c r="Z165" s="586"/>
      <c r="AA165" s="586"/>
      <c r="AB165" s="586"/>
      <c r="AC165" s="586"/>
      <c r="AD165" s="586"/>
      <c r="AE165" s="586"/>
      <c r="AF165" s="586"/>
      <c r="AG165" s="586"/>
    </row>
    <row r="166" spans="1:33" s="524" customFormat="1" ht="90">
      <c r="A166" s="1290"/>
      <c r="B166" s="1290"/>
      <c r="C166" s="1290"/>
      <c r="D166" s="1290"/>
      <c r="E166" s="1290"/>
      <c r="F166" s="1290">
        <v>1</v>
      </c>
      <c r="G166" s="902"/>
      <c r="H166" s="902"/>
      <c r="I166" s="1290"/>
      <c r="J166" s="1290">
        <v>1</v>
      </c>
      <c r="K166" s="910"/>
      <c r="L166" s="594" t="str">
        <f>mergeValue(A166) &amp;"."&amp; mergeValue(B166)&amp;"."&amp; mergeValue(C166)&amp;"."&amp; mergeValue(D166)&amp;"."&amp; mergeValue(E166)&amp;"."&amp; mergeValue(F166)</f>
        <v>1.1.1.1.1.1</v>
      </c>
      <c r="M166" s="556" t="s">
        <v>10</v>
      </c>
      <c r="N166" s="582"/>
      <c r="O166" s="1293"/>
      <c r="P166" s="1294"/>
      <c r="Q166" s="1294"/>
      <c r="R166" s="1294"/>
      <c r="S166" s="1294"/>
      <c r="T166" s="1294"/>
      <c r="U166" s="1294"/>
      <c r="V166" s="1295"/>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90"/>
      <c r="B167" s="1290"/>
      <c r="C167" s="1290"/>
      <c r="D167" s="1290"/>
      <c r="E167" s="1290"/>
      <c r="F167" s="1290"/>
      <c r="G167" s="902">
        <v>1</v>
      </c>
      <c r="H167" s="902"/>
      <c r="I167" s="1290"/>
      <c r="J167" s="1290"/>
      <c r="K167" s="910">
        <v>1</v>
      </c>
      <c r="L167" s="594" t="str">
        <f>mergeValue(A167) &amp;"."&amp; mergeValue(B167)&amp;"."&amp; mergeValue(C167)&amp;"."&amp; mergeValue(D167)&amp;"."&amp; mergeValue(E167)&amp;"."&amp; mergeValue(F167)&amp;"."&amp; mergeValue(G167)</f>
        <v>1.1.1.1.1.1.1</v>
      </c>
      <c r="M167" s="1070"/>
      <c r="N167" s="587"/>
      <c r="O167" s="1079"/>
      <c r="P167" s="563"/>
      <c r="Q167" s="563"/>
      <c r="R167" s="1332"/>
      <c r="S167" s="1297" t="s">
        <v>84</v>
      </c>
      <c r="T167" s="1332"/>
      <c r="U167" s="1297" t="s">
        <v>84</v>
      </c>
      <c r="V167" s="579"/>
      <c r="W167" s="1289"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90"/>
      <c r="B168" s="1290"/>
      <c r="C168" s="1290"/>
      <c r="D168" s="1290"/>
      <c r="E168" s="1290"/>
      <c r="F168" s="1290"/>
      <c r="G168" s="902"/>
      <c r="H168" s="902"/>
      <c r="I168" s="1290"/>
      <c r="J168" s="1290"/>
      <c r="K168" s="910"/>
      <c r="L168" s="601"/>
      <c r="M168" s="647"/>
      <c r="N168" s="587"/>
      <c r="O168" s="585"/>
      <c r="P168" s="563"/>
      <c r="Q168" s="585" t="str">
        <f>R167 &amp; "-" &amp; T167</f>
        <v>-</v>
      </c>
      <c r="R168" s="1296"/>
      <c r="S168" s="1297"/>
      <c r="T168" s="1296"/>
      <c r="U168" s="1297"/>
      <c r="V168" s="579"/>
      <c r="W168" s="1289"/>
      <c r="X168" s="586"/>
      <c r="Y168" s="586"/>
      <c r="Z168" s="586"/>
      <c r="AA168" s="586"/>
      <c r="AB168" s="586"/>
      <c r="AC168" s="586"/>
      <c r="AD168" s="586"/>
      <c r="AE168" s="586"/>
      <c r="AF168" s="586"/>
      <c r="AG168" s="586"/>
    </row>
    <row r="169" spans="1:33" s="523" customFormat="1" ht="15" customHeight="1">
      <c r="A169" s="1290"/>
      <c r="B169" s="1290"/>
      <c r="C169" s="1290"/>
      <c r="D169" s="1290"/>
      <c r="E169" s="1290"/>
      <c r="F169" s="1290"/>
      <c r="G169" s="904"/>
      <c r="H169" s="902"/>
      <c r="I169" s="1290"/>
      <c r="J169" s="1290"/>
      <c r="K169" s="909"/>
      <c r="L169" s="539"/>
      <c r="M169" s="558" t="s">
        <v>25</v>
      </c>
      <c r="N169" s="552"/>
      <c r="O169" s="546"/>
      <c r="P169" s="546"/>
      <c r="Q169" s="546"/>
      <c r="R169" s="574"/>
      <c r="S169" s="565"/>
      <c r="T169" s="564"/>
      <c r="U169" s="552"/>
      <c r="V169" s="561"/>
      <c r="W169" s="1289"/>
      <c r="X169" s="588"/>
      <c r="Y169" s="588"/>
      <c r="Z169" s="588"/>
      <c r="AA169" s="588"/>
      <c r="AB169" s="588"/>
      <c r="AC169" s="588"/>
      <c r="AD169" s="588"/>
      <c r="AE169" s="588"/>
      <c r="AF169" s="588"/>
      <c r="AG169" s="588"/>
    </row>
    <row r="170" spans="1:33" s="523" customFormat="1" ht="15" customHeight="1">
      <c r="A170" s="1290"/>
      <c r="B170" s="1290"/>
      <c r="C170" s="1290"/>
      <c r="D170" s="1290"/>
      <c r="E170" s="1290"/>
      <c r="F170" s="904"/>
      <c r="G170" s="904"/>
      <c r="H170" s="902"/>
      <c r="I170" s="1290"/>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90"/>
      <c r="B171" s="1290"/>
      <c r="C171" s="1290"/>
      <c r="D171" s="1290"/>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90"/>
      <c r="B172" s="1290"/>
      <c r="C172" s="1290"/>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90"/>
      <c r="B173" s="1290"/>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90"/>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90">
        <v>1</v>
      </c>
      <c r="B179" s="981"/>
      <c r="C179" s="981"/>
      <c r="D179" s="981"/>
      <c r="E179" s="981"/>
      <c r="F179" s="981"/>
      <c r="G179" s="982"/>
      <c r="H179" s="982"/>
      <c r="I179" s="984"/>
      <c r="J179" s="976"/>
      <c r="K179" s="976"/>
      <c r="L179" s="725">
        <f>mergeValue(A179)</f>
        <v>1</v>
      </c>
      <c r="M179" s="642" t="s">
        <v>20</v>
      </c>
      <c r="N179" s="717"/>
      <c r="O179" s="1391"/>
      <c r="P179" s="1392"/>
      <c r="Q179" s="1392"/>
      <c r="R179" s="1392"/>
      <c r="S179" s="1392"/>
      <c r="T179" s="1392"/>
      <c r="U179" s="1392"/>
      <c r="V179" s="1392"/>
      <c r="W179" s="1393"/>
      <c r="X179" s="718" t="s">
        <v>476</v>
      </c>
      <c r="Y179" s="720"/>
      <c r="Z179" s="720"/>
      <c r="AA179" s="720"/>
      <c r="AB179" s="720"/>
      <c r="AC179" s="720"/>
      <c r="AD179" s="720"/>
      <c r="AE179" s="720"/>
      <c r="AF179" s="720"/>
      <c r="AG179" s="720"/>
    </row>
    <row r="180" spans="1:47" s="686" customFormat="1" ht="22.5">
      <c r="A180" s="1290"/>
      <c r="B180" s="1290">
        <v>1</v>
      </c>
      <c r="C180" s="981"/>
      <c r="D180" s="981"/>
      <c r="E180" s="981"/>
      <c r="F180" s="981"/>
      <c r="G180" s="986"/>
      <c r="H180" s="983"/>
      <c r="I180" s="988"/>
      <c r="J180" s="973"/>
      <c r="K180" s="972"/>
      <c r="L180" s="725" t="str">
        <f>mergeValue(A180) &amp;"."&amp; mergeValue(B180)</f>
        <v>1.1</v>
      </c>
      <c r="M180" s="693" t="s">
        <v>16</v>
      </c>
      <c r="N180" s="717"/>
      <c r="O180" s="1391"/>
      <c r="P180" s="1392"/>
      <c r="Q180" s="1392"/>
      <c r="R180" s="1392"/>
      <c r="S180" s="1392"/>
      <c r="T180" s="1392"/>
      <c r="U180" s="1392"/>
      <c r="V180" s="1392"/>
      <c r="W180" s="1393"/>
      <c r="X180" s="718" t="s">
        <v>477</v>
      </c>
      <c r="Y180" s="720"/>
      <c r="Z180" s="720"/>
      <c r="AA180" s="720"/>
      <c r="AB180" s="720"/>
      <c r="AC180" s="720"/>
      <c r="AD180" s="720"/>
      <c r="AE180" s="720"/>
      <c r="AF180" s="720"/>
      <c r="AG180" s="720"/>
    </row>
    <row r="181" spans="1:47" s="686" customFormat="1" ht="22.5">
      <c r="A181" s="1290"/>
      <c r="B181" s="1290"/>
      <c r="C181" s="1290">
        <v>1</v>
      </c>
      <c r="D181" s="981"/>
      <c r="E181" s="981"/>
      <c r="F181" s="981"/>
      <c r="G181" s="986"/>
      <c r="H181" s="983"/>
      <c r="I181" s="989"/>
      <c r="J181" s="973"/>
      <c r="K181" s="972"/>
      <c r="L181" s="725" t="str">
        <f>mergeValue(A181) &amp;"."&amp; mergeValue(B181)&amp;"."&amp; mergeValue(C181)</f>
        <v>1.1.1</v>
      </c>
      <c r="M181" s="694" t="s">
        <v>7</v>
      </c>
      <c r="N181" s="717"/>
      <c r="O181" s="1391"/>
      <c r="P181" s="1392"/>
      <c r="Q181" s="1392"/>
      <c r="R181" s="1392"/>
      <c r="S181" s="1392"/>
      <c r="T181" s="1392"/>
      <c r="U181" s="1392"/>
      <c r="V181" s="1392"/>
      <c r="W181" s="1393"/>
      <c r="X181" s="718" t="s">
        <v>633</v>
      </c>
      <c r="Y181" s="720"/>
      <c r="Z181" s="720"/>
      <c r="AA181" s="720"/>
      <c r="AB181" s="720"/>
      <c r="AC181" s="720"/>
      <c r="AD181" s="720"/>
      <c r="AE181" s="720"/>
      <c r="AF181" s="720"/>
      <c r="AG181" s="720"/>
    </row>
    <row r="182" spans="1:47" s="686" customFormat="1" ht="22.5">
      <c r="A182" s="1290"/>
      <c r="B182" s="1290"/>
      <c r="C182" s="1290"/>
      <c r="D182" s="1290">
        <v>1</v>
      </c>
      <c r="E182" s="981"/>
      <c r="F182" s="981"/>
      <c r="G182" s="986"/>
      <c r="H182" s="983"/>
      <c r="I182" s="989"/>
      <c r="J182" s="987"/>
      <c r="K182" s="972"/>
      <c r="L182" s="725" t="str">
        <f>mergeValue(A182) &amp;"."&amp; mergeValue(B182)&amp;"."&amp; mergeValue(C182)&amp;"."&amp; mergeValue(D182)</f>
        <v>1.1.1.1</v>
      </c>
      <c r="M182" s="695" t="s">
        <v>22</v>
      </c>
      <c r="N182" s="717"/>
      <c r="O182" s="1391"/>
      <c r="P182" s="1392"/>
      <c r="Q182" s="1392"/>
      <c r="R182" s="1392"/>
      <c r="S182" s="1392"/>
      <c r="T182" s="1392"/>
      <c r="U182" s="1392"/>
      <c r="V182" s="1392"/>
      <c r="W182" s="1393"/>
      <c r="X182" s="718" t="s">
        <v>687</v>
      </c>
      <c r="Y182" s="720"/>
      <c r="Z182" s="720"/>
      <c r="AA182" s="720"/>
      <c r="AB182" s="720"/>
      <c r="AC182" s="720"/>
      <c r="AD182" s="720"/>
      <c r="AE182" s="720"/>
      <c r="AF182" s="720"/>
      <c r="AG182" s="720"/>
    </row>
    <row r="183" spans="1:47" s="686" customFormat="1" ht="56.25" customHeight="1">
      <c r="A183" s="1290"/>
      <c r="B183" s="1290"/>
      <c r="C183" s="1290"/>
      <c r="D183" s="1290"/>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90"/>
      <c r="B184" s="1290"/>
      <c r="C184" s="1290"/>
      <c r="D184" s="1290"/>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90"/>
      <c r="B185" s="1290"/>
      <c r="C185" s="1290"/>
      <c r="D185" s="1290"/>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90"/>
      <c r="B186" s="1290"/>
      <c r="C186" s="1290"/>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90"/>
      <c r="B187" s="1290"/>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90"/>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90">
        <v>1</v>
      </c>
      <c r="B193" s="1016"/>
      <c r="C193" s="1016"/>
      <c r="D193" s="1016"/>
      <c r="E193" s="1016"/>
      <c r="F193" s="1009"/>
      <c r="G193" s="1015"/>
      <c r="H193" s="1015"/>
      <c r="I193" s="997"/>
      <c r="J193" s="996"/>
      <c r="K193" s="996"/>
      <c r="L193" s="725">
        <f>mergeValue(A193)</f>
        <v>1</v>
      </c>
      <c r="M193" s="642" t="s">
        <v>20</v>
      </c>
      <c r="N193" s="1388"/>
      <c r="O193" s="1389"/>
      <c r="P193" s="1389"/>
      <c r="Q193" s="1389"/>
      <c r="R193" s="1389"/>
      <c r="S193" s="1389"/>
      <c r="T193" s="1389"/>
      <c r="U193" s="1389"/>
      <c r="V193" s="1389"/>
      <c r="W193" s="1389"/>
      <c r="X193" s="1389"/>
      <c r="Y193" s="1389"/>
      <c r="Z193" s="1389"/>
      <c r="AA193" s="1389"/>
      <c r="AB193" s="1389"/>
      <c r="AC193" s="1389"/>
      <c r="AD193" s="1389"/>
      <c r="AE193" s="1389"/>
      <c r="AF193" s="1390"/>
      <c r="AG193" s="718" t="s">
        <v>476</v>
      </c>
      <c r="AH193" s="720"/>
      <c r="AI193" s="720"/>
      <c r="AJ193" s="720"/>
      <c r="AK193" s="720"/>
      <c r="AL193" s="720"/>
      <c r="AM193" s="720"/>
      <c r="AN193" s="720"/>
      <c r="AO193" s="720"/>
      <c r="AP193" s="720"/>
      <c r="AQ193" s="720"/>
      <c r="AR193" s="720"/>
    </row>
    <row r="194" spans="1:46" s="686" customFormat="1" ht="22.5">
      <c r="A194" s="1290"/>
      <c r="B194" s="1290">
        <v>1</v>
      </c>
      <c r="C194" s="1016"/>
      <c r="D194" s="1016"/>
      <c r="E194" s="1016"/>
      <c r="F194" s="1009"/>
      <c r="G194" s="1018"/>
      <c r="H194" s="1019"/>
      <c r="I194" s="998"/>
      <c r="J194" s="993"/>
      <c r="K194" s="991"/>
      <c r="L194" s="725" t="str">
        <f>mergeValue(A194) &amp;"."&amp; mergeValue(B194)</f>
        <v>1.1</v>
      </c>
      <c r="M194" s="693" t="s">
        <v>16</v>
      </c>
      <c r="N194" s="1385"/>
      <c r="O194" s="1386"/>
      <c r="P194" s="1386"/>
      <c r="Q194" s="1386"/>
      <c r="R194" s="1386"/>
      <c r="S194" s="1386"/>
      <c r="T194" s="1386"/>
      <c r="U194" s="1386"/>
      <c r="V194" s="1386"/>
      <c r="W194" s="1386"/>
      <c r="X194" s="1386"/>
      <c r="Y194" s="1386"/>
      <c r="Z194" s="1386"/>
      <c r="AA194" s="1386"/>
      <c r="AB194" s="1386"/>
      <c r="AC194" s="1386"/>
      <c r="AD194" s="1386"/>
      <c r="AE194" s="1386"/>
      <c r="AF194" s="1387"/>
      <c r="AG194" s="718" t="s">
        <v>477</v>
      </c>
      <c r="AH194" s="720"/>
      <c r="AI194" s="720"/>
      <c r="AJ194" s="720"/>
      <c r="AK194" s="720"/>
      <c r="AL194" s="720"/>
      <c r="AM194" s="720"/>
      <c r="AN194" s="720"/>
      <c r="AO194" s="720"/>
      <c r="AP194" s="720"/>
      <c r="AQ194" s="720"/>
      <c r="AR194" s="720"/>
    </row>
    <row r="195" spans="1:46" s="686" customFormat="1" ht="22.5">
      <c r="A195" s="1290"/>
      <c r="B195" s="1290"/>
      <c r="C195" s="1290">
        <v>1</v>
      </c>
      <c r="D195" s="1016"/>
      <c r="E195" s="1016"/>
      <c r="F195" s="1009"/>
      <c r="G195" s="1018"/>
      <c r="H195" s="1019"/>
      <c r="I195" s="998"/>
      <c r="J195" s="993"/>
      <c r="K195" s="991"/>
      <c r="L195" s="725" t="str">
        <f>mergeValue(A195) &amp;"."&amp; mergeValue(B195)&amp;"."&amp; mergeValue(C195)</f>
        <v>1.1.1</v>
      </c>
      <c r="M195" s="694" t="s">
        <v>7</v>
      </c>
      <c r="N195" s="1385"/>
      <c r="O195" s="1386"/>
      <c r="P195" s="1386"/>
      <c r="Q195" s="1386"/>
      <c r="R195" s="1386"/>
      <c r="S195" s="1386"/>
      <c r="T195" s="1386"/>
      <c r="U195" s="1386"/>
      <c r="V195" s="1386"/>
      <c r="W195" s="1386"/>
      <c r="X195" s="1386"/>
      <c r="Y195" s="1386"/>
      <c r="Z195" s="1386"/>
      <c r="AA195" s="1386"/>
      <c r="AB195" s="1386"/>
      <c r="AC195" s="1386"/>
      <c r="AD195" s="1386"/>
      <c r="AE195" s="1386"/>
      <c r="AF195" s="1387"/>
      <c r="AG195" s="718" t="s">
        <v>633</v>
      </c>
      <c r="AH195" s="720"/>
      <c r="AI195" s="720"/>
      <c r="AJ195" s="720"/>
      <c r="AK195" s="720"/>
      <c r="AL195" s="720"/>
      <c r="AM195" s="720"/>
      <c r="AN195" s="720"/>
      <c r="AO195" s="720"/>
      <c r="AP195" s="720"/>
      <c r="AQ195" s="720"/>
      <c r="AR195" s="720"/>
    </row>
    <row r="196" spans="1:46" s="686" customFormat="1" ht="15" customHeight="1">
      <c r="A196" s="1290"/>
      <c r="B196" s="1290"/>
      <c r="C196" s="1290"/>
      <c r="D196" s="1290">
        <v>1</v>
      </c>
      <c r="E196" s="1016"/>
      <c r="F196" s="1009"/>
      <c r="G196" s="1018"/>
      <c r="H196" s="1019"/>
      <c r="I196" s="998"/>
      <c r="J196" s="993"/>
      <c r="K196" s="991"/>
      <c r="L196" s="725" t="str">
        <f>mergeValue(A196) &amp;"."&amp; mergeValue(B196)&amp;"."&amp; mergeValue(C196)&amp;"."&amp; mergeValue(D196)</f>
        <v>1.1.1.1</v>
      </c>
      <c r="M196" s="695" t="s">
        <v>22</v>
      </c>
      <c r="N196" s="1385"/>
      <c r="O196" s="1386"/>
      <c r="P196" s="1386"/>
      <c r="Q196" s="1386"/>
      <c r="R196" s="1386"/>
      <c r="S196" s="1386"/>
      <c r="T196" s="1386"/>
      <c r="U196" s="1386"/>
      <c r="V196" s="1386"/>
      <c r="W196" s="1386"/>
      <c r="X196" s="1386"/>
      <c r="Y196" s="1386"/>
      <c r="Z196" s="1386"/>
      <c r="AA196" s="1386"/>
      <c r="AB196" s="1386"/>
      <c r="AC196" s="1386"/>
      <c r="AD196" s="1386"/>
      <c r="AE196" s="1386"/>
      <c r="AF196" s="1387"/>
      <c r="AG196" s="718" t="s">
        <v>680</v>
      </c>
      <c r="AH196" s="720"/>
      <c r="AI196" s="720"/>
      <c r="AJ196" s="720"/>
      <c r="AK196" s="720"/>
      <c r="AL196" s="720"/>
      <c r="AM196" s="720"/>
      <c r="AN196" s="720"/>
      <c r="AO196" s="720"/>
      <c r="AP196" s="720"/>
      <c r="AQ196" s="720"/>
      <c r="AR196" s="720"/>
    </row>
    <row r="197" spans="1:46" s="686" customFormat="1" ht="17.100000000000001" customHeight="1">
      <c r="A197" s="1290"/>
      <c r="B197" s="1290"/>
      <c r="C197" s="1290"/>
      <c r="D197" s="1290"/>
      <c r="E197" s="1290">
        <v>1</v>
      </c>
      <c r="F197" s="1009"/>
      <c r="G197" s="1018"/>
      <c r="H197" s="1019"/>
      <c r="I197" s="1020"/>
      <c r="J197" s="1010"/>
      <c r="K197" s="1235"/>
      <c r="L197" s="1358" t="str">
        <f>mergeValue(A197) &amp;"."&amp; mergeValue(B197)&amp;"."&amp; mergeValue(C197)&amp;"."&amp; mergeValue(D197)&amp;"."&amp; mergeValue(E197)</f>
        <v>1.1.1.1.1</v>
      </c>
      <c r="M197" s="1416"/>
      <c r="N197" s="1297" t="s">
        <v>85</v>
      </c>
      <c r="O197" s="1349"/>
      <c r="P197" s="1350">
        <v>1</v>
      </c>
      <c r="Q197" s="1417"/>
      <c r="R197" s="1297" t="s">
        <v>85</v>
      </c>
      <c r="S197" s="1349"/>
      <c r="T197" s="1350">
        <v>1</v>
      </c>
      <c r="U197" s="1417"/>
      <c r="V197" s="1297" t="s">
        <v>85</v>
      </c>
      <c r="W197" s="702"/>
      <c r="X197" s="690">
        <v>1</v>
      </c>
      <c r="Y197" s="1096"/>
      <c r="Z197" s="672"/>
      <c r="AA197" s="672"/>
      <c r="AB197" s="1332"/>
      <c r="AC197" s="1297" t="s">
        <v>84</v>
      </c>
      <c r="AD197" s="1332"/>
      <c r="AE197" s="1297" t="s">
        <v>84</v>
      </c>
      <c r="AF197" s="716"/>
      <c r="AG197" s="1363"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90"/>
      <c r="B198" s="1290"/>
      <c r="C198" s="1290"/>
      <c r="D198" s="1290"/>
      <c r="E198" s="1290"/>
      <c r="F198" s="1009"/>
      <c r="G198" s="1018"/>
      <c r="H198" s="1019"/>
      <c r="I198" s="1020"/>
      <c r="J198" s="1010"/>
      <c r="K198" s="1235"/>
      <c r="L198" s="1358"/>
      <c r="M198" s="1416"/>
      <c r="N198" s="1297"/>
      <c r="O198" s="1349"/>
      <c r="P198" s="1350"/>
      <c r="Q198" s="1417"/>
      <c r="R198" s="1297"/>
      <c r="S198" s="1349"/>
      <c r="T198" s="1350"/>
      <c r="U198" s="1417"/>
      <c r="V198" s="1297"/>
      <c r="W198" s="727"/>
      <c r="X198" s="706"/>
      <c r="Y198" s="706"/>
      <c r="Z198" s="708"/>
      <c r="AA198" s="604" t="str">
        <f>AB197 &amp; "-" &amp; AD197</f>
        <v>-</v>
      </c>
      <c r="AB198" s="1296"/>
      <c r="AC198" s="1297"/>
      <c r="AD198" s="1296"/>
      <c r="AE198" s="1297"/>
      <c r="AF198" s="674"/>
      <c r="AG198" s="1364"/>
      <c r="AH198" s="720"/>
      <c r="AI198" s="723"/>
      <c r="AJ198" s="723"/>
      <c r="AK198" s="723"/>
      <c r="AL198" s="723"/>
      <c r="AM198" s="723"/>
      <c r="AN198" s="723"/>
      <c r="AO198" s="720"/>
      <c r="AP198" s="720"/>
      <c r="AQ198" s="720"/>
      <c r="AR198" s="720"/>
    </row>
    <row r="199" spans="1:46" s="686" customFormat="1" ht="17.100000000000001" customHeight="1">
      <c r="A199" s="1290"/>
      <c r="B199" s="1290"/>
      <c r="C199" s="1290"/>
      <c r="D199" s="1290"/>
      <c r="E199" s="1290"/>
      <c r="F199" s="1009"/>
      <c r="G199" s="1018"/>
      <c r="H199" s="1019"/>
      <c r="I199" s="1020"/>
      <c r="J199" s="1010"/>
      <c r="K199" s="1235"/>
      <c r="L199" s="1358"/>
      <c r="M199" s="1416"/>
      <c r="N199" s="1297"/>
      <c r="O199" s="1349"/>
      <c r="P199" s="1350"/>
      <c r="Q199" s="1417"/>
      <c r="R199" s="1297"/>
      <c r="S199" s="603"/>
      <c r="T199" s="699"/>
      <c r="U199" s="706"/>
      <c r="V199" s="707"/>
      <c r="W199" s="707"/>
      <c r="X199" s="707"/>
      <c r="Y199" s="707"/>
      <c r="Z199" s="708"/>
      <c r="AA199" s="708"/>
      <c r="AB199" s="709"/>
      <c r="AC199" s="705"/>
      <c r="AD199" s="705"/>
      <c r="AE199" s="709"/>
      <c r="AF199" s="705"/>
      <c r="AG199" s="1364"/>
      <c r="AH199" s="720"/>
      <c r="AI199" s="723"/>
      <c r="AJ199" s="723"/>
      <c r="AK199" s="723"/>
      <c r="AL199" s="723"/>
      <c r="AM199" s="723"/>
      <c r="AN199" s="723"/>
      <c r="AO199" s="720"/>
      <c r="AP199" s="720"/>
      <c r="AQ199" s="720"/>
      <c r="AR199" s="720"/>
    </row>
    <row r="200" spans="1:46" s="686" customFormat="1" ht="17.100000000000001" customHeight="1">
      <c r="A200" s="1290"/>
      <c r="B200" s="1290"/>
      <c r="C200" s="1290"/>
      <c r="D200" s="1290"/>
      <c r="E200" s="1290"/>
      <c r="F200" s="1009"/>
      <c r="G200" s="1018"/>
      <c r="H200" s="1019"/>
      <c r="I200" s="1020"/>
      <c r="J200" s="1010"/>
      <c r="K200" s="1235"/>
      <c r="L200" s="1358"/>
      <c r="M200" s="1416"/>
      <c r="N200" s="1297"/>
      <c r="O200" s="710"/>
      <c r="P200" s="712"/>
      <c r="Q200" s="711"/>
      <c r="R200" s="707"/>
      <c r="S200" s="707"/>
      <c r="T200" s="707"/>
      <c r="U200" s="707"/>
      <c r="V200" s="707"/>
      <c r="W200" s="707"/>
      <c r="X200" s="707"/>
      <c r="Y200" s="707"/>
      <c r="Z200" s="708"/>
      <c r="AA200" s="708"/>
      <c r="AB200" s="709"/>
      <c r="AC200" s="705"/>
      <c r="AD200" s="705"/>
      <c r="AE200" s="709"/>
      <c r="AF200" s="705"/>
      <c r="AG200" s="1364"/>
      <c r="AH200" s="720"/>
      <c r="AI200" s="723"/>
      <c r="AJ200" s="723"/>
      <c r="AK200" s="723"/>
      <c r="AL200" s="723"/>
      <c r="AM200" s="723"/>
      <c r="AN200" s="723"/>
      <c r="AO200" s="720"/>
      <c r="AP200" s="720"/>
      <c r="AQ200" s="720"/>
      <c r="AR200" s="720"/>
    </row>
    <row r="201" spans="1:46" s="685" customFormat="1" ht="15" customHeight="1">
      <c r="A201" s="1290"/>
      <c r="B201" s="1290"/>
      <c r="C201" s="1290"/>
      <c r="D201" s="1290"/>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365"/>
      <c r="AH201" s="722"/>
      <c r="AI201" s="722"/>
      <c r="AJ201" s="724"/>
      <c r="AK201" s="724"/>
      <c r="AL201" s="724"/>
      <c r="AM201" s="724"/>
      <c r="AN201" s="724"/>
      <c r="AO201" s="722"/>
      <c r="AP201" s="722"/>
      <c r="AQ201" s="722"/>
      <c r="AR201" s="722"/>
    </row>
    <row r="202" spans="1:46" s="685" customFormat="1" ht="15" customHeight="1">
      <c r="A202" s="1290"/>
      <c r="B202" s="1290"/>
      <c r="C202" s="1290"/>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90"/>
      <c r="B203" s="1290"/>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90"/>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92"/>
      <c r="R207" s="157"/>
      <c r="S207" s="157"/>
      <c r="T207" s="157"/>
      <c r="U207" s="1292"/>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92"/>
      <c r="R208" s="157"/>
      <c r="S208" s="157"/>
      <c r="T208" s="157"/>
      <c r="U208" s="1292"/>
      <c r="V208" s="157"/>
      <c r="W208" s="157"/>
      <c r="X208" s="157"/>
      <c r="Y208" s="157"/>
      <c r="Z208" s="157"/>
      <c r="AA208" s="157"/>
      <c r="AB208" s="157"/>
      <c r="AC208" s="157"/>
    </row>
    <row r="209" spans="1:83" ht="15" customHeight="1">
      <c r="G209" s="156"/>
      <c r="H209" s="157"/>
      <c r="I209" s="157"/>
      <c r="J209" s="85"/>
      <c r="K209" s="157"/>
      <c r="L209" s="157"/>
      <c r="M209" s="157"/>
      <c r="N209" s="157"/>
      <c r="O209" s="157"/>
      <c r="Q209" s="1292"/>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94" t="s">
        <v>85</v>
      </c>
      <c r="O211" s="1349"/>
      <c r="P211" s="1350">
        <v>1</v>
      </c>
      <c r="Q211" s="1395"/>
      <c r="R211" s="1297" t="s">
        <v>84</v>
      </c>
      <c r="S211" s="1396"/>
      <c r="T211" s="1383">
        <v>1</v>
      </c>
      <c r="U211" s="1293"/>
      <c r="V211" s="1297"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94"/>
      <c r="O212" s="1349"/>
      <c r="P212" s="1350"/>
      <c r="Q212" s="1395"/>
      <c r="R212" s="1297"/>
      <c r="S212" s="1397"/>
      <c r="T212" s="1384"/>
      <c r="U212" s="1293"/>
      <c r="V212" s="1297"/>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94"/>
      <c r="O213" s="1349"/>
      <c r="P213" s="1350"/>
      <c r="Q213" s="1395"/>
      <c r="R213" s="1297"/>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9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90">
        <v>1</v>
      </c>
      <c r="B220" s="884"/>
      <c r="C220" s="884"/>
      <c r="D220" s="884"/>
      <c r="E220" s="885"/>
      <c r="F220" s="886"/>
      <c r="G220" s="886"/>
      <c r="H220" s="886"/>
      <c r="I220" s="887"/>
      <c r="J220" s="882"/>
      <c r="K220" s="889"/>
      <c r="L220" s="782">
        <f>mergeValue(A220)</f>
        <v>1</v>
      </c>
      <c r="M220" s="642" t="s">
        <v>20</v>
      </c>
      <c r="N220" s="647"/>
      <c r="O220" s="1376"/>
      <c r="P220" s="1377"/>
      <c r="Q220" s="1377"/>
      <c r="R220" s="1377"/>
      <c r="S220" s="1377"/>
      <c r="T220" s="1377"/>
      <c r="U220" s="1377"/>
      <c r="V220" s="1378"/>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90"/>
      <c r="B221" s="1290">
        <v>1</v>
      </c>
      <c r="C221" s="884"/>
      <c r="D221" s="884"/>
      <c r="E221" s="886"/>
      <c r="F221" s="886"/>
      <c r="G221" s="886"/>
      <c r="H221" s="886"/>
      <c r="I221" s="881"/>
      <c r="J221" s="880"/>
      <c r="K221" s="883"/>
      <c r="L221" s="782" t="str">
        <f>mergeValue(A221) &amp;"."&amp; mergeValue(B221)</f>
        <v>1.1</v>
      </c>
      <c r="M221" s="693" t="s">
        <v>16</v>
      </c>
      <c r="N221" s="647"/>
      <c r="O221" s="1376"/>
      <c r="P221" s="1377"/>
      <c r="Q221" s="1377"/>
      <c r="R221" s="1377"/>
      <c r="S221" s="1377"/>
      <c r="T221" s="1377"/>
      <c r="U221" s="1377"/>
      <c r="V221" s="1378"/>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90"/>
      <c r="B222" s="1290"/>
      <c r="C222" s="1290">
        <v>1</v>
      </c>
      <c r="D222" s="884"/>
      <c r="E222" s="886"/>
      <c r="F222" s="886"/>
      <c r="G222" s="886"/>
      <c r="H222" s="886"/>
      <c r="I222" s="888"/>
      <c r="J222" s="880"/>
      <c r="K222" s="883"/>
      <c r="L222" s="782" t="str">
        <f>mergeValue(A222) &amp;"."&amp; mergeValue(B222)&amp;"."&amp; mergeValue(C222)</f>
        <v>1.1.1</v>
      </c>
      <c r="M222" s="694" t="s">
        <v>7</v>
      </c>
      <c r="N222" s="647"/>
      <c r="O222" s="1376"/>
      <c r="P222" s="1377"/>
      <c r="Q222" s="1377"/>
      <c r="R222" s="1377"/>
      <c r="S222" s="1377"/>
      <c r="T222" s="1377"/>
      <c r="U222" s="1377"/>
      <c r="V222" s="1378"/>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90"/>
      <c r="B223" s="1290"/>
      <c r="C223" s="1290"/>
      <c r="D223" s="1290">
        <v>1</v>
      </c>
      <c r="E223" s="886"/>
      <c r="F223" s="886"/>
      <c r="G223" s="886"/>
      <c r="H223" s="886"/>
      <c r="I223" s="888"/>
      <c r="J223" s="880"/>
      <c r="K223" s="883"/>
      <c r="L223" s="782" t="str">
        <f>mergeValue(A223) &amp;"."&amp; mergeValue(B223)&amp;"."&amp; mergeValue(C223)&amp;"."&amp; mergeValue(D223)</f>
        <v>1.1.1.1</v>
      </c>
      <c r="M223" s="695" t="s">
        <v>22</v>
      </c>
      <c r="N223" s="647"/>
      <c r="O223" s="1376"/>
      <c r="P223" s="1377"/>
      <c r="Q223" s="1377"/>
      <c r="R223" s="1377"/>
      <c r="S223" s="1377"/>
      <c r="T223" s="1377"/>
      <c r="U223" s="1377"/>
      <c r="V223" s="1378"/>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90"/>
      <c r="B224" s="1290"/>
      <c r="C224" s="1290"/>
      <c r="D224" s="1290"/>
      <c r="E224" s="1290">
        <v>1</v>
      </c>
      <c r="F224" s="886"/>
      <c r="G224" s="886"/>
      <c r="H224" s="884">
        <v>1</v>
      </c>
      <c r="I224" s="1290">
        <v>1</v>
      </c>
      <c r="J224" s="886"/>
      <c r="K224" s="891"/>
      <c r="L224" s="782" t="str">
        <f>mergeValue(A224) &amp;"."&amp; mergeValue(B224)&amp;"."&amp; mergeValue(C224)&amp;"."&amp; mergeValue(D224)&amp;"."&amp; mergeValue(E224)</f>
        <v>1.1.1.1.1</v>
      </c>
      <c r="M224" s="555" t="s">
        <v>9</v>
      </c>
      <c r="N224" s="647"/>
      <c r="O224" s="1293"/>
      <c r="P224" s="1294"/>
      <c r="Q224" s="1294"/>
      <c r="R224" s="1294"/>
      <c r="S224" s="1294"/>
      <c r="T224" s="1294"/>
      <c r="U224" s="1294"/>
      <c r="V224" s="1295"/>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90"/>
      <c r="B225" s="1290"/>
      <c r="C225" s="1290"/>
      <c r="D225" s="1290"/>
      <c r="E225" s="1290"/>
      <c r="F225" s="1290">
        <v>1</v>
      </c>
      <c r="G225" s="884"/>
      <c r="H225" s="884"/>
      <c r="I225" s="1290"/>
      <c r="J225" s="1290">
        <v>1</v>
      </c>
      <c r="K225" s="892"/>
      <c r="L225" s="782" t="str">
        <f>mergeValue(A225) &amp;"."&amp; mergeValue(B225)&amp;"."&amp; mergeValue(C225)&amp;"."&amp; mergeValue(D225)&amp;"."&amp; mergeValue(E225)&amp;"."&amp; mergeValue(F225)</f>
        <v>1.1.1.1.1.1</v>
      </c>
      <c r="M225" s="556" t="s">
        <v>10</v>
      </c>
      <c r="N225" s="647"/>
      <c r="O225" s="1293"/>
      <c r="P225" s="1294"/>
      <c r="Q225" s="1294"/>
      <c r="R225" s="1294"/>
      <c r="S225" s="1294"/>
      <c r="T225" s="1294"/>
      <c r="U225" s="1294"/>
      <c r="V225" s="1295"/>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90"/>
      <c r="B226" s="1290"/>
      <c r="C226" s="1290"/>
      <c r="D226" s="1290"/>
      <c r="E226" s="1290"/>
      <c r="F226" s="1290"/>
      <c r="G226" s="884">
        <v>1</v>
      </c>
      <c r="H226" s="884"/>
      <c r="I226" s="1290"/>
      <c r="J226" s="1290"/>
      <c r="K226" s="892">
        <v>1</v>
      </c>
      <c r="L226" s="782" t="str">
        <f>mergeValue(A226) &amp;"."&amp; mergeValue(B226)&amp;"."&amp; mergeValue(C226)&amp;"."&amp; mergeValue(D226)&amp;"."&amp; mergeValue(E226)&amp;"."&amp; mergeValue(F226)&amp;"."&amp; mergeValue(G226)</f>
        <v>1.1.1.1.1.1.1</v>
      </c>
      <c r="M226" s="1070"/>
      <c r="N226" s="647"/>
      <c r="O226" s="764"/>
      <c r="P226" s="764"/>
      <c r="Q226" s="764"/>
      <c r="R226" s="1296"/>
      <c r="S226" s="1297" t="s">
        <v>84</v>
      </c>
      <c r="T226" s="1296"/>
      <c r="U226" s="1297" t="s">
        <v>84</v>
      </c>
      <c r="V226" s="764"/>
      <c r="W226" s="1289"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90"/>
      <c r="B227" s="1290"/>
      <c r="C227" s="1290"/>
      <c r="D227" s="1290"/>
      <c r="E227" s="1290"/>
      <c r="F227" s="1290"/>
      <c r="G227" s="884"/>
      <c r="H227" s="884"/>
      <c r="I227" s="1290"/>
      <c r="J227" s="1290"/>
      <c r="K227" s="892"/>
      <c r="L227" s="801"/>
      <c r="M227" s="647"/>
      <c r="N227" s="647"/>
      <c r="O227" s="764"/>
      <c r="P227" s="764"/>
      <c r="Q227" s="770" t="str">
        <f>R226 &amp; "-" &amp; T226</f>
        <v>-</v>
      </c>
      <c r="R227" s="1296"/>
      <c r="S227" s="1297"/>
      <c r="T227" s="1296"/>
      <c r="U227" s="1297"/>
      <c r="V227" s="764"/>
      <c r="W227" s="1289"/>
      <c r="X227" s="809"/>
      <c r="Y227" s="830"/>
      <c r="Z227" s="830" t="str">
        <f t="shared" si="3"/>
        <v/>
      </c>
      <c r="AA227" s="830"/>
      <c r="AB227" s="830"/>
      <c r="AC227" s="830"/>
      <c r="AD227" s="809"/>
      <c r="AE227" s="809"/>
      <c r="AF227" s="809"/>
      <c r="AG227" s="809"/>
      <c r="AH227" s="809"/>
      <c r="AI227" s="809"/>
      <c r="AJ227" s="809"/>
    </row>
    <row r="228" spans="1:36" s="800" customFormat="1" ht="15" customHeight="1">
      <c r="A228" s="1290"/>
      <c r="B228" s="1290"/>
      <c r="C228" s="1290"/>
      <c r="D228" s="1290"/>
      <c r="E228" s="1290"/>
      <c r="F228" s="1290"/>
      <c r="G228" s="886"/>
      <c r="H228" s="884"/>
      <c r="I228" s="1290"/>
      <c r="J228" s="1290"/>
      <c r="K228" s="891"/>
      <c r="L228" s="689"/>
      <c r="M228" s="558" t="s">
        <v>25</v>
      </c>
      <c r="N228" s="766"/>
      <c r="O228" s="766"/>
      <c r="P228" s="766"/>
      <c r="Q228" s="766"/>
      <c r="R228" s="766"/>
      <c r="S228" s="766"/>
      <c r="T228" s="766"/>
      <c r="U228" s="766"/>
      <c r="V228" s="763"/>
      <c r="W228" s="1289"/>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90"/>
      <c r="B229" s="1290"/>
      <c r="C229" s="1290"/>
      <c r="D229" s="1290"/>
      <c r="E229" s="1290"/>
      <c r="F229" s="886"/>
      <c r="G229" s="886"/>
      <c r="H229" s="884"/>
      <c r="I229" s="1290"/>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90"/>
      <c r="B230" s="1290"/>
      <c r="C230" s="1290"/>
      <c r="D230" s="1290"/>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90"/>
      <c r="B231" s="1290"/>
      <c r="C231" s="1290"/>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90"/>
      <c r="B232" s="1290"/>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90"/>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90">
        <v>1</v>
      </c>
      <c r="B238" s="1016"/>
      <c r="C238" s="1016"/>
      <c r="D238" s="1016"/>
      <c r="E238" s="982"/>
      <c r="F238" s="1027"/>
      <c r="G238" s="1027"/>
      <c r="H238" s="1027"/>
      <c r="I238" s="984"/>
      <c r="J238" s="980"/>
      <c r="K238" s="964"/>
      <c r="L238" s="1031">
        <f>mergeValue(A238)</f>
        <v>1</v>
      </c>
      <c r="M238" s="642" t="s">
        <v>20</v>
      </c>
      <c r="N238" s="647"/>
      <c r="O238" s="1376"/>
      <c r="P238" s="1377"/>
      <c r="Q238" s="1377"/>
      <c r="R238" s="1377"/>
      <c r="S238" s="1377"/>
      <c r="T238" s="1377"/>
      <c r="U238" s="1377"/>
      <c r="V238" s="1378"/>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90"/>
      <c r="B239" s="1290">
        <v>1</v>
      </c>
      <c r="C239" s="1016"/>
      <c r="D239" s="1016"/>
      <c r="E239" s="1027"/>
      <c r="F239" s="1027"/>
      <c r="G239" s="1027"/>
      <c r="H239" s="1027"/>
      <c r="I239" s="1022"/>
      <c r="J239" s="955"/>
      <c r="K239" s="958"/>
      <c r="L239" s="1031" t="str">
        <f>mergeValue(A239) &amp;"."&amp; mergeValue(B239)</f>
        <v>1.1</v>
      </c>
      <c r="M239" s="693" t="s">
        <v>16</v>
      </c>
      <c r="N239" s="647"/>
      <c r="O239" s="1376"/>
      <c r="P239" s="1377"/>
      <c r="Q239" s="1377"/>
      <c r="R239" s="1377"/>
      <c r="S239" s="1377"/>
      <c r="T239" s="1377"/>
      <c r="U239" s="1377"/>
      <c r="V239" s="1378"/>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90"/>
      <c r="B240" s="1290"/>
      <c r="C240" s="1290">
        <v>1</v>
      </c>
      <c r="D240" s="1016"/>
      <c r="E240" s="1027"/>
      <c r="F240" s="1027"/>
      <c r="G240" s="1027"/>
      <c r="H240" s="1027"/>
      <c r="I240" s="963"/>
      <c r="J240" s="955"/>
      <c r="K240" s="958"/>
      <c r="L240" s="1031" t="str">
        <f>mergeValue(A240) &amp;"."&amp; mergeValue(B240)&amp;"."&amp; mergeValue(C240)</f>
        <v>1.1.1</v>
      </c>
      <c r="M240" s="694" t="s">
        <v>7</v>
      </c>
      <c r="N240" s="647"/>
      <c r="O240" s="1376"/>
      <c r="P240" s="1377"/>
      <c r="Q240" s="1377"/>
      <c r="R240" s="1377"/>
      <c r="S240" s="1377"/>
      <c r="T240" s="1377"/>
      <c r="U240" s="1377"/>
      <c r="V240" s="1378"/>
      <c r="W240" s="631" t="s">
        <v>633</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90"/>
      <c r="B241" s="1290"/>
      <c r="C241" s="1290"/>
      <c r="D241" s="1290">
        <v>1</v>
      </c>
      <c r="E241" s="1027"/>
      <c r="F241" s="1027"/>
      <c r="G241" s="1027"/>
      <c r="H241" s="1027"/>
      <c r="I241" s="963"/>
      <c r="J241" s="955"/>
      <c r="K241" s="958"/>
      <c r="L241" s="1031" t="str">
        <f>mergeValue(A241) &amp;"."&amp; mergeValue(B241)&amp;"."&amp; mergeValue(C241)&amp;"."&amp; mergeValue(D241)</f>
        <v>1.1.1.1</v>
      </c>
      <c r="M241" s="695" t="s">
        <v>22</v>
      </c>
      <c r="N241" s="647"/>
      <c r="O241" s="1376"/>
      <c r="P241" s="1377"/>
      <c r="Q241" s="1377"/>
      <c r="R241" s="1377"/>
      <c r="S241" s="1377"/>
      <c r="T241" s="1377"/>
      <c r="U241" s="1377"/>
      <c r="V241" s="1378"/>
      <c r="W241" s="631" t="s">
        <v>634</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90"/>
      <c r="B242" s="1290"/>
      <c r="C242" s="1290"/>
      <c r="D242" s="1290"/>
      <c r="E242" s="1290">
        <v>1</v>
      </c>
      <c r="F242" s="1027"/>
      <c r="G242" s="1027"/>
      <c r="H242" s="1016">
        <v>1</v>
      </c>
      <c r="I242" s="1290">
        <v>1</v>
      </c>
      <c r="J242" s="1027"/>
      <c r="K242" s="966"/>
      <c r="L242" s="1031" t="str">
        <f>mergeValue(A242) &amp;"."&amp; mergeValue(B242)&amp;"."&amp; mergeValue(C242)&amp;"."&amp; mergeValue(D242)&amp;"."&amp; mergeValue(E242)</f>
        <v>1.1.1.1.1</v>
      </c>
      <c r="M242" s="555" t="s">
        <v>9</v>
      </c>
      <c r="N242" s="647"/>
      <c r="O242" s="1293"/>
      <c r="P242" s="1294"/>
      <c r="Q242" s="1294"/>
      <c r="R242" s="1294"/>
      <c r="S242" s="1294"/>
      <c r="T242" s="1294"/>
      <c r="U242" s="1294"/>
      <c r="V242" s="1295"/>
      <c r="W242" s="631" t="s">
        <v>638</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90"/>
      <c r="B243" s="1290"/>
      <c r="C243" s="1290"/>
      <c r="D243" s="1290"/>
      <c r="E243" s="1290"/>
      <c r="F243" s="1290">
        <v>1</v>
      </c>
      <c r="G243" s="1016"/>
      <c r="H243" s="1016"/>
      <c r="I243" s="1290"/>
      <c r="J243" s="1290">
        <v>1</v>
      </c>
      <c r="K243" s="967"/>
      <c r="L243" s="1031" t="str">
        <f>mergeValue(A243) &amp;"."&amp; mergeValue(B243)&amp;"."&amp; mergeValue(C243)&amp;"."&amp; mergeValue(D243)&amp;"."&amp; mergeValue(E243)&amp;"."&amp; mergeValue(F243)</f>
        <v>1.1.1.1.1.1</v>
      </c>
      <c r="M243" s="556" t="s">
        <v>10</v>
      </c>
      <c r="N243" s="647"/>
      <c r="O243" s="1293"/>
      <c r="P243" s="1294"/>
      <c r="Q243" s="1294"/>
      <c r="R243" s="1294"/>
      <c r="S243" s="1294"/>
      <c r="T243" s="1294"/>
      <c r="U243" s="1294"/>
      <c r="V243" s="1295"/>
      <c r="W243" s="631" t="s">
        <v>636</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90"/>
      <c r="B244" s="1290"/>
      <c r="C244" s="1290"/>
      <c r="D244" s="1290"/>
      <c r="E244" s="1290"/>
      <c r="F244" s="1290"/>
      <c r="G244" s="1016">
        <v>1</v>
      </c>
      <c r="H244" s="1016"/>
      <c r="I244" s="1290"/>
      <c r="J244" s="1290"/>
      <c r="K244" s="967">
        <v>1</v>
      </c>
      <c r="L244" s="1031" t="str">
        <f>mergeValue(A244) &amp;"."&amp; mergeValue(B244)&amp;"."&amp; mergeValue(C244)&amp;"."&amp; mergeValue(D244)&amp;"."&amp; mergeValue(E244)&amp;"."&amp; mergeValue(F244)&amp;"."&amp; mergeValue(G244)</f>
        <v>1.1.1.1.1.1.1</v>
      </c>
      <c r="M244" s="1070"/>
      <c r="N244" s="647"/>
      <c r="O244" s="764"/>
      <c r="P244" s="764"/>
      <c r="Q244" s="1094"/>
      <c r="R244" s="1296"/>
      <c r="S244" s="1297" t="s">
        <v>84</v>
      </c>
      <c r="T244" s="1296"/>
      <c r="U244" s="1297" t="s">
        <v>84</v>
      </c>
      <c r="V244" s="764"/>
      <c r="W244" s="1307" t="s">
        <v>655</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90"/>
      <c r="B245" s="1290"/>
      <c r="C245" s="1290"/>
      <c r="D245" s="1290"/>
      <c r="E245" s="1290"/>
      <c r="F245" s="1290"/>
      <c r="G245" s="1016"/>
      <c r="H245" s="1016"/>
      <c r="I245" s="1290"/>
      <c r="J245" s="1290"/>
      <c r="K245" s="967"/>
      <c r="L245" s="801"/>
      <c r="M245" s="647"/>
      <c r="N245" s="647"/>
      <c r="O245" s="764"/>
      <c r="P245" s="764"/>
      <c r="Q245" s="770" t="str">
        <f>R244 &amp; "-" &amp; T244</f>
        <v>-</v>
      </c>
      <c r="R245" s="1296"/>
      <c r="S245" s="1297"/>
      <c r="T245" s="1296"/>
      <c r="U245" s="1297"/>
      <c r="V245" s="764"/>
      <c r="W245" s="1308"/>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90"/>
      <c r="B246" s="1290"/>
      <c r="C246" s="1290"/>
      <c r="D246" s="1290"/>
      <c r="E246" s="1290"/>
      <c r="F246" s="1290"/>
      <c r="G246" s="1027"/>
      <c r="H246" s="1016"/>
      <c r="I246" s="1290"/>
      <c r="J246" s="1290"/>
      <c r="K246" s="966"/>
      <c r="L246" s="689"/>
      <c r="M246" s="558" t="s">
        <v>25</v>
      </c>
      <c r="N246" s="1007"/>
      <c r="O246" s="1007"/>
      <c r="P246" s="1007"/>
      <c r="Q246" s="1007"/>
      <c r="R246" s="1007"/>
      <c r="S246" s="1007"/>
      <c r="T246" s="1007"/>
      <c r="U246" s="1007"/>
      <c r="V246" s="763"/>
      <c r="W246" s="1309"/>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90"/>
      <c r="B247" s="1290"/>
      <c r="C247" s="1290"/>
      <c r="D247" s="1290"/>
      <c r="E247" s="1290"/>
      <c r="F247" s="1027"/>
      <c r="G247" s="1027"/>
      <c r="H247" s="1016"/>
      <c r="I247" s="1290"/>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90"/>
      <c r="B248" s="1290"/>
      <c r="C248" s="1290"/>
      <c r="D248" s="1290"/>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90"/>
      <c r="B249" s="1290"/>
      <c r="C249" s="1290"/>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90"/>
      <c r="B250" s="1290"/>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90"/>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8"/>
      <c r="J253" s="683"/>
      <c r="K253" s="408"/>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80"/>
      <c r="D297" s="1236">
        <v>1</v>
      </c>
      <c r="E297" s="1292"/>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80"/>
      <c r="D298" s="1236"/>
      <c r="E298" s="129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81"/>
      <c r="D302" s="249"/>
      <c r="E302" s="455"/>
      <c r="F302" s="1382"/>
      <c r="G302" s="1236">
        <v>0</v>
      </c>
      <c r="H302" s="137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81"/>
      <c r="D303" s="249"/>
      <c r="E303" s="455"/>
      <c r="F303" s="1382"/>
      <c r="G303" s="1236"/>
      <c r="H303" s="137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6"/>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88">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88"/>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88"/>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88"/>
      <c r="B340" s="1288">
        <v>1</v>
      </c>
      <c r="C340" s="342"/>
      <c r="D340" s="342"/>
      <c r="F340" s="335" t="str">
        <f>"4."&amp;mergeValue(A340) &amp;"."&amp;mergeValue(B340)</f>
        <v>4.1.1</v>
      </c>
      <c r="G340" s="324" t="s">
        <v>592</v>
      </c>
      <c r="H340" s="317" t="str">
        <f>IF(region_name="","",region_name)</f>
        <v>Курганская область</v>
      </c>
      <c r="I340" s="196" t="s">
        <v>499</v>
      </c>
      <c r="J340" s="334"/>
      <c r="K340" s="214"/>
      <c r="L340" s="214"/>
      <c r="M340" s="214"/>
      <c r="N340" s="214"/>
      <c r="O340" s="214"/>
      <c r="P340" s="214"/>
      <c r="Q340" s="214"/>
      <c r="R340" s="214"/>
      <c r="S340" s="214"/>
      <c r="T340" s="214"/>
    </row>
    <row r="341" spans="1:20" s="190" customFormat="1" ht="191.25">
      <c r="A341" s="1288"/>
      <c r="B341" s="1288"/>
      <c r="C341" s="1288">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88"/>
      <c r="B342" s="1288"/>
      <c r="C342" s="1288"/>
      <c r="D342" s="342">
        <v>1</v>
      </c>
      <c r="F342" s="335" t="str">
        <f>"4."&amp;mergeValue(A342) &amp;"."&amp;mergeValue(B342)&amp;"."&amp;mergeValue(C342)&amp;"."&amp;mergeValue(D342)</f>
        <v>4.1.1.1.1</v>
      </c>
      <c r="G342" s="420" t="s">
        <v>498</v>
      </c>
      <c r="H342" s="317"/>
      <c r="I342" s="1289" t="s">
        <v>591</v>
      </c>
      <c r="J342" s="334"/>
      <c r="K342" s="214"/>
      <c r="L342" s="214"/>
      <c r="M342" s="214"/>
      <c r="N342" s="214"/>
      <c r="O342" s="214"/>
      <c r="P342" s="214"/>
      <c r="Q342" s="214"/>
      <c r="R342" s="214"/>
      <c r="S342" s="214"/>
      <c r="T342" s="214"/>
    </row>
    <row r="343" spans="1:20" s="190" customFormat="1" ht="18.75">
      <c r="A343" s="1288"/>
      <c r="B343" s="1288"/>
      <c r="C343" s="1288"/>
      <c r="D343" s="342"/>
      <c r="F343" s="424"/>
      <c r="G343" s="425" t="s">
        <v>4</v>
      </c>
      <c r="H343" s="426"/>
      <c r="I343" s="1289"/>
      <c r="J343" s="334"/>
      <c r="K343" s="214"/>
      <c r="L343" s="214"/>
      <c r="M343" s="214"/>
      <c r="N343" s="214"/>
      <c r="O343" s="214"/>
      <c r="P343" s="214"/>
      <c r="Q343" s="214"/>
      <c r="R343" s="214"/>
      <c r="S343" s="214"/>
      <c r="T343" s="214"/>
    </row>
    <row r="344" spans="1:20" s="190" customFormat="1" ht="18.75">
      <c r="A344" s="1288"/>
      <c r="B344" s="1288"/>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88"/>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4"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418" t="s">
        <v>581</v>
      </c>
      <c r="BA1" s="1418"/>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01" t="s">
        <v>612</v>
      </c>
      <c r="AQ2" s="1034" t="s">
        <v>618</v>
      </c>
      <c r="AS2" s="44" t="s">
        <v>374</v>
      </c>
      <c r="AU2" s="45" t="s">
        <v>377</v>
      </c>
      <c r="AW2" s="410" t="s">
        <v>550</v>
      </c>
      <c r="AX2" s="411" t="s">
        <v>550</v>
      </c>
      <c r="AZ2" s="446" t="s">
        <v>582</v>
      </c>
      <c r="BA2" s="447"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01" t="s">
        <v>771</v>
      </c>
      <c r="AQ3" s="1034" t="s">
        <v>617</v>
      </c>
      <c r="AS3" s="44" t="s">
        <v>375</v>
      </c>
      <c r="AU3" s="45" t="s">
        <v>378</v>
      </c>
      <c r="AW3" s="410" t="s">
        <v>551</v>
      </c>
      <c r="AX3" s="411" t="s">
        <v>551</v>
      </c>
      <c r="AZ3" s="146" t="s">
        <v>653</v>
      </c>
      <c r="BA3" s="179" t="s">
        <v>652</v>
      </c>
      <c r="BC3" s="803" t="s">
        <v>726</v>
      </c>
    </row>
    <row r="4" spans="1:55" ht="1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01" t="s">
        <v>770</v>
      </c>
      <c r="AQ4" s="1034" t="s">
        <v>612</v>
      </c>
      <c r="AS4" s="44" t="s">
        <v>345</v>
      </c>
      <c r="AU4" s="45" t="s">
        <v>379</v>
      </c>
      <c r="AW4" s="410" t="s">
        <v>552</v>
      </c>
      <c r="AX4" s="411" t="s">
        <v>552</v>
      </c>
      <c r="AZ4" s="146" t="s">
        <v>663</v>
      </c>
      <c r="BA4" s="179" t="s">
        <v>662</v>
      </c>
      <c r="BC4" s="803" t="s">
        <v>727</v>
      </c>
    </row>
    <row r="5" spans="1:55" ht="56.2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01" t="s">
        <v>613</v>
      </c>
      <c r="AQ5" s="1034" t="s">
        <v>771</v>
      </c>
      <c r="AU5" s="45" t="s">
        <v>380</v>
      </c>
      <c r="AW5" s="410" t="s">
        <v>553</v>
      </c>
      <c r="AX5" s="411"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01" t="s">
        <v>614</v>
      </c>
      <c r="AQ6" s="1034" t="s">
        <v>770</v>
      </c>
      <c r="AU6" s="220" t="s">
        <v>381</v>
      </c>
      <c r="AW6" s="410" t="s">
        <v>554</v>
      </c>
      <c r="AX6" s="411"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01" t="s">
        <v>761</v>
      </c>
      <c r="AQ7" s="1034" t="s">
        <v>613</v>
      </c>
      <c r="AU7" s="220" t="s">
        <v>382</v>
      </c>
      <c r="AW7" s="410" t="s">
        <v>555</v>
      </c>
      <c r="AX7" s="411" t="s">
        <v>555</v>
      </c>
      <c r="AZ7" s="545" t="s">
        <v>683</v>
      </c>
      <c r="BA7" s="569" t="s">
        <v>684</v>
      </c>
    </row>
    <row r="8" spans="1:55" ht="56.2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01" t="s">
        <v>615</v>
      </c>
      <c r="AQ8" s="1034" t="s">
        <v>614</v>
      </c>
      <c r="AU8" s="220" t="s">
        <v>383</v>
      </c>
      <c r="AW8" s="410" t="s">
        <v>556</v>
      </c>
      <c r="AX8" s="411"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01" t="s">
        <v>616</v>
      </c>
      <c r="AQ9" s="1034" t="s">
        <v>761</v>
      </c>
      <c r="AW9" s="410" t="s">
        <v>557</v>
      </c>
      <c r="AX9" s="411"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01" t="s">
        <v>619</v>
      </c>
      <c r="AQ10" s="1034" t="s">
        <v>615</v>
      </c>
      <c r="AW10" s="410" t="s">
        <v>558</v>
      </c>
      <c r="AX10" s="411" t="s">
        <v>558</v>
      </c>
    </row>
    <row r="11" spans="1:55" ht="22.5">
      <c r="A11" s="6" t="s">
        <v>110</v>
      </c>
      <c r="B11" s="44">
        <v>2009</v>
      </c>
      <c r="E11" s="143" t="s">
        <v>195</v>
      </c>
      <c r="F11" s="147"/>
      <c r="I11" s="143" t="s">
        <v>209</v>
      </c>
      <c r="O11" s="527" t="s">
        <v>651</v>
      </c>
      <c r="V11" s="1039" t="s">
        <v>209</v>
      </c>
      <c r="W11" s="461"/>
      <c r="X11" s="460" t="s">
        <v>619</v>
      </c>
      <c r="Y11" s="752" t="s">
        <v>673</v>
      </c>
      <c r="Z11" s="208"/>
      <c r="AP11" s="1101" t="s">
        <v>618</v>
      </c>
      <c r="AQ11" s="741" t="s">
        <v>616</v>
      </c>
      <c r="AW11" s="410" t="s">
        <v>559</v>
      </c>
      <c r="AX11" s="411"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01" t="s">
        <v>617</v>
      </c>
      <c r="AW12" s="410" t="s">
        <v>209</v>
      </c>
      <c r="AX12" s="411" t="s">
        <v>209</v>
      </c>
    </row>
    <row r="13" spans="1:55" ht="22.5">
      <c r="A13" s="6" t="s">
        <v>111</v>
      </c>
      <c r="B13" s="44">
        <v>2011</v>
      </c>
      <c r="E13" s="143" t="s">
        <v>197</v>
      </c>
      <c r="F13" s="147"/>
      <c r="G13" s="143" t="s">
        <v>261</v>
      </c>
      <c r="H13" s="143" t="s">
        <v>262</v>
      </c>
      <c r="I13" s="143" t="s">
        <v>211</v>
      </c>
      <c r="V13" s="1039" t="s">
        <v>211</v>
      </c>
      <c r="W13" s="545"/>
      <c r="X13" s="545"/>
      <c r="Y13" s="545"/>
      <c r="AW13" s="410" t="s">
        <v>210</v>
      </c>
      <c r="AX13" s="411" t="s">
        <v>210</v>
      </c>
    </row>
    <row r="14" spans="1:55" ht="45">
      <c r="A14" s="6" t="s">
        <v>66</v>
      </c>
      <c r="B14" s="44">
        <v>2012</v>
      </c>
      <c r="G14" s="143" t="s">
        <v>263</v>
      </c>
      <c r="H14" s="143" t="s">
        <v>263</v>
      </c>
      <c r="I14" s="143" t="s">
        <v>212</v>
      </c>
      <c r="N14" s="99" t="s">
        <v>316</v>
      </c>
      <c r="V14" s="1038">
        <v>13</v>
      </c>
      <c r="W14" s="459"/>
      <c r="X14" s="460" t="s">
        <v>771</v>
      </c>
      <c r="Y14" s="752" t="s">
        <v>637</v>
      </c>
      <c r="AW14" s="410" t="s">
        <v>211</v>
      </c>
      <c r="AX14" s="411" t="s">
        <v>211</v>
      </c>
    </row>
    <row r="15" spans="1:55" ht="63.75">
      <c r="A15" s="6" t="s">
        <v>441</v>
      </c>
      <c r="B15" s="44">
        <v>2013</v>
      </c>
      <c r="I15" s="143" t="s">
        <v>213</v>
      </c>
      <c r="N15" s="177" t="s">
        <v>324</v>
      </c>
      <c r="V15" s="528"/>
      <c r="W15" s="528"/>
      <c r="X15" s="218"/>
      <c r="Y15" s="528"/>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31.12.2022</v>
      </c>
      <c r="H29" s="275" t="s">
        <v>1461</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8" t="s">
        <v>642</v>
      </c>
      <c r="AX32" s="411" t="s">
        <v>569</v>
      </c>
    </row>
    <row r="33" spans="1:50">
      <c r="A33" s="6" t="s">
        <v>129</v>
      </c>
      <c r="O33" s="528" t="s">
        <v>643</v>
      </c>
      <c r="AX33" s="411" t="s">
        <v>570</v>
      </c>
    </row>
    <row r="34" spans="1:50">
      <c r="A34" s="6" t="s">
        <v>130</v>
      </c>
      <c r="O34" s="528" t="s">
        <v>644</v>
      </c>
      <c r="AX34" s="411" t="s">
        <v>571</v>
      </c>
    </row>
    <row r="35" spans="1:50">
      <c r="A35" s="6" t="s">
        <v>131</v>
      </c>
      <c r="O35" s="528" t="s">
        <v>645</v>
      </c>
      <c r="X35" s="528"/>
      <c r="Y35" s="528"/>
      <c r="AX35" s="411" t="s">
        <v>572</v>
      </c>
    </row>
    <row r="36" spans="1:50">
      <c r="A36" s="6" t="s">
        <v>95</v>
      </c>
      <c r="O36" s="528" t="s">
        <v>646</v>
      </c>
      <c r="AX36" s="411" t="s">
        <v>573</v>
      </c>
    </row>
    <row r="37" spans="1:50">
      <c r="A37" s="6" t="s">
        <v>96</v>
      </c>
      <c r="O37" s="528" t="s">
        <v>647</v>
      </c>
      <c r="AX37" s="411" t="s">
        <v>574</v>
      </c>
    </row>
    <row r="38" spans="1:50">
      <c r="A38" s="6" t="s">
        <v>97</v>
      </c>
      <c r="O38" s="528" t="s">
        <v>648</v>
      </c>
      <c r="AX38" s="411" t="s">
        <v>575</v>
      </c>
    </row>
    <row r="39" spans="1:50">
      <c r="A39" s="6" t="s">
        <v>98</v>
      </c>
      <c r="O39" s="528" t="s">
        <v>649</v>
      </c>
      <c r="AX39" s="411" t="s">
        <v>523</v>
      </c>
    </row>
    <row r="40" spans="1:50">
      <c r="A40" s="6" t="s">
        <v>99</v>
      </c>
      <c r="O40" s="528" t="s">
        <v>650</v>
      </c>
      <c r="AX40" s="411" t="s">
        <v>524</v>
      </c>
    </row>
    <row r="41" spans="1:50">
      <c r="A41" s="6" t="s">
        <v>100</v>
      </c>
      <c r="O41" s="528"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0"/>
      <c r="AX53" s="411" t="s">
        <v>537</v>
      </c>
    </row>
    <row r="54" spans="1:50">
      <c r="A54" s="6" t="s">
        <v>141</v>
      </c>
      <c r="X54" s="480"/>
      <c r="AX54" s="411" t="s">
        <v>538</v>
      </c>
    </row>
    <row r="55" spans="1:50">
      <c r="A55" s="6" t="s">
        <v>142</v>
      </c>
      <c r="X55" s="480"/>
      <c r="AX55" s="411" t="s">
        <v>539</v>
      </c>
    </row>
    <row r="56" spans="1:50">
      <c r="A56" s="6" t="s">
        <v>143</v>
      </c>
      <c r="X56" s="480"/>
      <c r="AX56" s="411" t="s">
        <v>540</v>
      </c>
    </row>
    <row r="57" spans="1:50">
      <c r="A57" s="6" t="s">
        <v>388</v>
      </c>
      <c r="X57" s="480"/>
      <c r="AX57" s="411" t="s">
        <v>541</v>
      </c>
    </row>
    <row r="58" spans="1:50">
      <c r="A58" s="6" t="s">
        <v>144</v>
      </c>
      <c r="X58" s="480"/>
      <c r="AX58" s="411" t="s">
        <v>542</v>
      </c>
    </row>
    <row r="59" spans="1:50">
      <c r="A59" s="6" t="s">
        <v>145</v>
      </c>
      <c r="X59" s="480"/>
      <c r="AX59" s="411" t="s">
        <v>543</v>
      </c>
    </row>
    <row r="60" spans="1:50">
      <c r="A60" s="6" t="s">
        <v>146</v>
      </c>
      <c r="X60" s="480"/>
      <c r="AX60" s="411" t="s">
        <v>544</v>
      </c>
    </row>
    <row r="61" spans="1:50">
      <c r="A61" s="6" t="s">
        <v>147</v>
      </c>
      <c r="X61" s="480"/>
      <c r="AX61" s="411"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5"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1"/>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0</v>
      </c>
    </row>
    <row r="72" spans="1:1">
      <c r="A72" s="1033">
        <f>IF('Форма 4.2.4 | Т-подкл'!$AD$23="",1,0)</f>
        <v>0</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101">
        <f>IF('Форма 4.7'!$F$15="",1,0)</f>
        <v>1</v>
      </c>
    </row>
    <row r="107" spans="1:1">
      <c r="A107" s="1101">
        <f>IF('Форма 4.7'!$E$15="",1,0)</f>
        <v>1</v>
      </c>
    </row>
    <row r="108" spans="1:1">
      <c r="A108" s="1167">
        <f>IF(Территории!$E$12="",1,0)</f>
        <v>0</v>
      </c>
    </row>
    <row r="109" spans="1:1">
      <c r="A109" s="1167">
        <f>IF('Перечень тарифов'!$E$21="",1,0)</f>
        <v>0</v>
      </c>
    </row>
    <row r="110" spans="1:1">
      <c r="A110" s="1167">
        <f>IF('Перечень тарифов'!$F$21="",1,0)</f>
        <v>0</v>
      </c>
    </row>
    <row r="111" spans="1:1">
      <c r="A111" s="1167">
        <f>IF('Перечень тарифов'!$G$21="",1,0)</f>
        <v>0</v>
      </c>
    </row>
    <row r="112" spans="1:1">
      <c r="A112" s="1167">
        <f>IF('Перечень тарифов'!$K$21="",1,0)</f>
        <v>0</v>
      </c>
    </row>
    <row r="113" spans="1:1">
      <c r="A113" s="1167">
        <f>IF('Перечень тарифов'!$O$21="",1,0)</f>
        <v>0</v>
      </c>
    </row>
    <row r="114" spans="1:1">
      <c r="A114" s="1167">
        <f>IF('Перечень тарифов'!$S$21="",1,0)</f>
        <v>0</v>
      </c>
    </row>
    <row r="115" spans="1:1">
      <c r="A115" s="1207">
        <f>IF('Форма 4.2.4 | Т-подкл'!$Q$23="",1,0)</f>
        <v>0</v>
      </c>
    </row>
    <row r="116" spans="1:1">
      <c r="A116" s="1207">
        <f>IF('Форма 4.2.4 | Т-подкл'!$Q$26="",1,0)</f>
        <v>0</v>
      </c>
    </row>
    <row r="117" spans="1:1">
      <c r="A117" s="1207">
        <f>IF('Форма 4.2.4 | Т-подкл'!$AB$26="",1,0)</f>
        <v>0</v>
      </c>
    </row>
    <row r="118" spans="1:1">
      <c r="A118" s="1207">
        <f>IF('Форма 4.2.4 | Т-подкл'!$AD$26="",1,0)</f>
        <v>0</v>
      </c>
    </row>
    <row r="119" spans="1:1">
      <c r="A119" s="1207">
        <f>IF('Форма 4.2.4 | Т-подкл'!$R$26="",1,0)</f>
        <v>0</v>
      </c>
    </row>
    <row r="120" spans="1:1">
      <c r="A120" s="1207">
        <f>IF('Форма 4.2.4 | Т-подкл'!$V$26="",1,0)</f>
        <v>0</v>
      </c>
    </row>
    <row r="121" spans="1:1">
      <c r="A121" s="1207">
        <f>IF('Форма 4.2.4 | Т-подкл'!$AC$26="",1,0)</f>
        <v>0</v>
      </c>
    </row>
    <row r="122" spans="1:1">
      <c r="A122" s="1207">
        <f>IF('Форма 4.2.4 | Т-подкл'!$AE$26="",1,0)</f>
        <v>0</v>
      </c>
    </row>
    <row r="123" spans="1:1">
      <c r="A123" s="1207">
        <f>IF('Форма 4.2.4 | Т-подкл'!$U$26="",1,0)</f>
        <v>0</v>
      </c>
    </row>
    <row r="124" spans="1:1">
      <c r="A124" s="1207">
        <f>IF('Форма 4.2.4 | Т-подкл'!$U$28="",1,0)</f>
        <v>0</v>
      </c>
    </row>
    <row r="125" spans="1:1">
      <c r="A125" s="1207">
        <f>IF('Форма 4.2.4 | Т-подкл'!$AB$28="",1,0)</f>
        <v>0</v>
      </c>
    </row>
    <row r="126" spans="1:1">
      <c r="A126" s="1207">
        <f>IF('Форма 4.2.4 | Т-подкл'!$AD$28="",1,0)</f>
        <v>0</v>
      </c>
    </row>
    <row r="127" spans="1:1">
      <c r="A127" s="1207">
        <f>IF('Форма 4.2.4 | Т-подкл'!$V$28="",1,0)</f>
        <v>0</v>
      </c>
    </row>
    <row r="128" spans="1:1">
      <c r="A128" s="1207">
        <f>IF('Форма 4.2.4 | Т-подкл'!$AC$28="",1,0)</f>
        <v>0</v>
      </c>
    </row>
    <row r="129" spans="1:1">
      <c r="A129" s="1207">
        <f>IF('Форма 4.2.4 | Т-подкл'!$AE$28="",1,0)</f>
        <v>0</v>
      </c>
    </row>
    <row r="130" spans="1:1">
      <c r="A130" s="1207">
        <f>IF('Форма 4.2.4 | Т-подкл'!$Y$26="",1,0)</f>
        <v>0</v>
      </c>
    </row>
    <row r="131" spans="1:1">
      <c r="A131" s="1207">
        <f>IF('Форма 4.2.4 | Т-подкл'!$Y$28="",1,0)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1"/>
  </cols>
  <sheetData>
    <row r="1" spans="1:3">
      <c r="A1" s="1101" t="s">
        <v>512</v>
      </c>
      <c r="B1" s="1101" t="s">
        <v>513</v>
      </c>
      <c r="C1" s="1101" t="s">
        <v>67</v>
      </c>
    </row>
    <row r="2" spans="1:3">
      <c r="A2" s="1101">
        <v>4189678</v>
      </c>
      <c r="B2" s="1101" t="s">
        <v>1453</v>
      </c>
      <c r="C2" s="1101" t="s">
        <v>1454</v>
      </c>
    </row>
    <row r="3" spans="1:3">
      <c r="A3" s="1101">
        <v>4190415</v>
      </c>
      <c r="B3" s="1101" t="s">
        <v>1455</v>
      </c>
      <c r="C3" s="1101" t="s">
        <v>1454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1474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330</v>
      </c>
      <c r="B1" s="1101" t="s">
        <v>331</v>
      </c>
    </row>
    <row r="2" spans="1:2">
      <c r="A2" s="1101">
        <v>4213775</v>
      </c>
      <c r="B2" s="1101" t="s">
        <v>612</v>
      </c>
    </row>
    <row r="3" spans="1:2">
      <c r="A3" s="1101">
        <v>4213784</v>
      </c>
      <c r="B3" s="1101" t="s">
        <v>771</v>
      </c>
    </row>
    <row r="4" spans="1:2">
      <c r="A4" s="1101">
        <v>4213781</v>
      </c>
      <c r="B4" s="1101" t="s">
        <v>770</v>
      </c>
    </row>
    <row r="5" spans="1:2">
      <c r="A5" s="1101">
        <v>4213776</v>
      </c>
      <c r="B5" s="1101" t="s">
        <v>613</v>
      </c>
    </row>
    <row r="6" spans="1:2">
      <c r="A6" s="1101">
        <v>4213777</v>
      </c>
      <c r="B6" s="1101" t="s">
        <v>614</v>
      </c>
    </row>
    <row r="7" spans="1:2">
      <c r="A7" s="1101">
        <v>4238670</v>
      </c>
      <c r="B7" s="1101" t="s">
        <v>761</v>
      </c>
    </row>
    <row r="8" spans="1:2">
      <c r="A8" s="1101">
        <v>4213778</v>
      </c>
      <c r="B8" s="1101" t="s">
        <v>615</v>
      </c>
    </row>
    <row r="9" spans="1:2">
      <c r="A9" s="1101">
        <v>4213780</v>
      </c>
      <c r="B9" s="1101" t="s">
        <v>616</v>
      </c>
    </row>
    <row r="10" spans="1:2">
      <c r="A10" s="1101">
        <v>4213779</v>
      </c>
      <c r="B10" s="1101" t="s">
        <v>619</v>
      </c>
    </row>
    <row r="11" spans="1:2">
      <c r="A11" s="1101">
        <v>4213783</v>
      </c>
      <c r="B11" s="1101" t="s">
        <v>618</v>
      </c>
    </row>
    <row r="12" spans="1:2">
      <c r="A12" s="1101">
        <v>4213782</v>
      </c>
      <c r="B12" s="110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E7" sqref="E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31447978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230" t="s">
        <v>769</v>
      </c>
      <c r="F5" s="1231"/>
      <c r="G5" s="435"/>
      <c r="J5" s="309"/>
    </row>
    <row r="6" spans="1:12" s="372" customFormat="1" ht="6">
      <c r="A6" s="366"/>
      <c r="B6" s="367"/>
      <c r="C6" s="368"/>
      <c r="D6" s="369"/>
      <c r="E6" s="374"/>
      <c r="F6" s="375"/>
      <c r="G6" s="376"/>
      <c r="I6" s="373"/>
    </row>
    <row r="7" spans="1:12" ht="27">
      <c r="D7" s="24"/>
      <c r="E7" s="25" t="s">
        <v>52</v>
      </c>
      <c r="F7" s="328" t="s">
        <v>126</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03" t="s">
        <v>1456</v>
      </c>
      <c r="G11" s="381"/>
    </row>
    <row r="12" spans="1:12" ht="27">
      <c r="D12" s="24"/>
      <c r="E12" s="81" t="s">
        <v>473</v>
      </c>
      <c r="F12" s="1103" t="s">
        <v>1457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07" t="s">
        <v>1468</v>
      </c>
      <c r="G18" s="383"/>
    </row>
    <row r="19" spans="1:9" ht="27">
      <c r="D19" s="24"/>
      <c r="E19" s="81" t="s">
        <v>596</v>
      </c>
      <c r="F19" s="330" t="s">
        <v>1469</v>
      </c>
      <c r="G19" s="383"/>
    </row>
    <row r="20" spans="1:9" ht="27">
      <c r="D20" s="24"/>
      <c r="E20" s="81" t="s">
        <v>595</v>
      </c>
      <c r="F20" s="329" t="s">
        <v>1470</v>
      </c>
      <c r="G20" s="383"/>
    </row>
    <row r="21" spans="1:9" ht="27">
      <c r="D21" s="24"/>
      <c r="E21" s="81" t="s">
        <v>501</v>
      </c>
      <c r="F21" s="1108" t="s">
        <v>1471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1459</v>
      </c>
      <c r="G29" s="382"/>
    </row>
    <row r="30" spans="1:9" ht="27" hidden="1">
      <c r="C30" s="28"/>
      <c r="D30" s="29"/>
      <c r="E30" s="52" t="s">
        <v>203</v>
      </c>
      <c r="F30" s="333"/>
      <c r="G30" s="382"/>
    </row>
    <row r="31" spans="1:9" ht="27">
      <c r="C31" s="28"/>
      <c r="D31" s="29"/>
      <c r="E31" s="30" t="s">
        <v>53</v>
      </c>
      <c r="F31" s="332" t="s">
        <v>1460</v>
      </c>
      <c r="G31" s="382"/>
    </row>
    <row r="32" spans="1:9" ht="27">
      <c r="C32" s="28"/>
      <c r="D32" s="29"/>
      <c r="E32" s="30" t="s">
        <v>54</v>
      </c>
      <c r="F32" s="332" t="s">
        <v>1458</v>
      </c>
      <c r="G32" s="382"/>
      <c r="H32" s="31"/>
    </row>
    <row r="33" spans="1:9" s="372" customFormat="1" ht="6">
      <c r="A33" s="377"/>
      <c r="B33" s="367"/>
      <c r="C33" s="368"/>
      <c r="D33" s="378"/>
      <c r="E33" s="374"/>
      <c r="F33" s="379"/>
      <c r="G33" s="380"/>
      <c r="I33" s="373"/>
    </row>
    <row r="34" spans="1:9" ht="27">
      <c r="A34" s="199"/>
      <c r="D34" s="26"/>
      <c r="E34" s="798" t="s">
        <v>723</v>
      </c>
      <c r="F34" s="1104" t="s">
        <v>725</v>
      </c>
      <c r="G34" s="381"/>
    </row>
    <row r="35" spans="1:9" s="372" customFormat="1" ht="6">
      <c r="A35" s="377"/>
      <c r="B35" s="367"/>
      <c r="C35" s="368"/>
      <c r="D35" s="378"/>
      <c r="E35" s="374"/>
      <c r="F35" s="379"/>
      <c r="G35" s="380"/>
      <c r="I35" s="373"/>
    </row>
    <row r="36" spans="1:9" ht="27">
      <c r="A36" s="199"/>
      <c r="D36" s="26"/>
      <c r="E36" s="81" t="s">
        <v>243</v>
      </c>
      <c r="F36" s="827"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50" t="s">
        <v>1472</v>
      </c>
      <c r="G40" s="381"/>
    </row>
    <row r="41" spans="1:9" ht="27">
      <c r="A41" s="201"/>
      <c r="B41" s="92"/>
      <c r="D41" s="33"/>
      <c r="E41" s="41" t="s">
        <v>547</v>
      </c>
      <c r="F41" s="329" t="s">
        <v>1464</v>
      </c>
      <c r="G41" s="381"/>
    </row>
    <row r="42" spans="1:9" ht="19.5">
      <c r="D42" s="24"/>
      <c r="E42" s="25"/>
      <c r="F42" s="445" t="s">
        <v>578</v>
      </c>
      <c r="G42" s="21"/>
    </row>
    <row r="43" spans="1:9" ht="27">
      <c r="A43" s="201"/>
      <c r="D43" s="21"/>
      <c r="E43" s="443" t="s">
        <v>87</v>
      </c>
      <c r="F43" s="1106" t="s">
        <v>1464</v>
      </c>
      <c r="G43" s="381"/>
    </row>
    <row r="44" spans="1:9" ht="27">
      <c r="A44" s="201"/>
      <c r="B44" s="92"/>
      <c r="D44" s="33"/>
      <c r="E44" s="443" t="s">
        <v>88</v>
      </c>
      <c r="F44" s="1106" t="s">
        <v>1465</v>
      </c>
      <c r="G44" s="381"/>
    </row>
    <row r="45" spans="1:9" ht="27">
      <c r="A45" s="201"/>
      <c r="B45" s="92"/>
      <c r="D45" s="33"/>
      <c r="E45" s="443" t="s">
        <v>579</v>
      </c>
      <c r="F45" s="1106" t="s">
        <v>1466</v>
      </c>
      <c r="G45" s="381"/>
    </row>
    <row r="46" spans="1:9" ht="27">
      <c r="D46" s="24"/>
      <c r="E46" s="444" t="s">
        <v>580</v>
      </c>
      <c r="F46" s="1106" t="s">
        <v>1467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232"/>
      <c r="F54" s="1232"/>
      <c r="G54" s="1232"/>
      <c r="H54" s="1232"/>
      <c r="I54" s="1232"/>
    </row>
  </sheetData>
  <sheetProtection password="FA9C" sheet="1" objects="1" scenarios="1" formatColumns="0" formatRows="0"/>
  <dataConsolidate/>
  <mergeCells count="2">
    <mergeCell ref="E5:F5"/>
    <mergeCell ref="E54:I54"/>
  </mergeCells>
  <phoneticPr fontId="14"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330</v>
      </c>
      <c r="B1" s="1101" t="s">
        <v>332</v>
      </c>
    </row>
    <row r="2" spans="1:2">
      <c r="A2" s="1101">
        <v>4190064</v>
      </c>
      <c r="B2" s="1101" t="s">
        <v>1443</v>
      </c>
    </row>
    <row r="3" spans="1:2">
      <c r="A3" s="1101">
        <v>4190065</v>
      </c>
      <c r="B3" s="1101" t="s">
        <v>1444</v>
      </c>
    </row>
    <row r="4" spans="1:2">
      <c r="A4" s="1101">
        <v>4190066</v>
      </c>
      <c r="B4" s="1101" t="s">
        <v>1445</v>
      </c>
    </row>
    <row r="5" spans="1:2">
      <c r="A5" s="1101">
        <v>4190067</v>
      </c>
      <c r="B5" s="1101" t="s">
        <v>1446</v>
      </c>
    </row>
    <row r="6" spans="1:2">
      <c r="A6" s="1101">
        <v>4190068</v>
      </c>
      <c r="B6" s="1101" t="s">
        <v>1447</v>
      </c>
    </row>
    <row r="7" spans="1:2">
      <c r="A7" s="1101">
        <v>4190069</v>
      </c>
      <c r="B7" s="1101" t="s">
        <v>1448</v>
      </c>
    </row>
    <row r="8" spans="1:2">
      <c r="A8" s="1101">
        <v>4190070</v>
      </c>
      <c r="B8" s="1101" t="s">
        <v>1449</v>
      </c>
    </row>
    <row r="9" spans="1:2">
      <c r="A9" s="1101">
        <v>4190071</v>
      </c>
      <c r="B9" s="1101" t="s">
        <v>1450</v>
      </c>
    </row>
    <row r="10" spans="1:2">
      <c r="A10" s="1101">
        <v>4190072</v>
      </c>
      <c r="B10" s="1101" t="s">
        <v>1451</v>
      </c>
    </row>
    <row r="11" spans="1:2">
      <c r="A11" s="1101">
        <v>4190073</v>
      </c>
      <c r="B11" s="1101" t="s">
        <v>1452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4"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4"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1"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5"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G31" sqref="G31"/>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245" t="s">
        <v>397</v>
      </c>
      <c r="E4" s="1246"/>
      <c r="F4" s="1246"/>
      <c r="G4" s="1246"/>
      <c r="H4" s="1247"/>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248"/>
      <c r="E6" s="1248"/>
      <c r="F6" s="1249" t="s">
        <v>84</v>
      </c>
      <c r="G6" s="1249"/>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236" t="s">
        <v>16</v>
      </c>
      <c r="E8" s="1236"/>
      <c r="F8" s="1236" t="s">
        <v>398</v>
      </c>
      <c r="G8" s="1236"/>
      <c r="H8" s="1236"/>
      <c r="I8" s="1250" t="s">
        <v>399</v>
      </c>
      <c r="J8" s="1250"/>
      <c r="K8" s="1250"/>
      <c r="L8" s="1250"/>
      <c r="M8" s="212"/>
      <c r="N8" s="212"/>
      <c r="O8" s="212"/>
      <c r="P8" s="212"/>
      <c r="Q8" s="360"/>
      <c r="R8" s="212"/>
      <c r="S8" s="357"/>
      <c r="T8" s="357"/>
      <c r="U8" s="357"/>
      <c r="V8" s="357"/>
    </row>
    <row r="9" spans="1:256" s="126" customFormat="1" ht="20.25" customHeight="1">
      <c r="A9" s="125"/>
      <c r="B9" s="36"/>
      <c r="C9" s="230"/>
      <c r="D9" s="240" t="s">
        <v>92</v>
      </c>
      <c r="E9" s="240" t="s">
        <v>400</v>
      </c>
      <c r="F9" s="1241" t="s">
        <v>92</v>
      </c>
      <c r="G9" s="1242"/>
      <c r="H9" s="241" t="s">
        <v>400</v>
      </c>
      <c r="I9" s="1243" t="s">
        <v>92</v>
      </c>
      <c r="J9" s="1243"/>
      <c r="K9" s="241" t="s">
        <v>400</v>
      </c>
      <c r="L9" s="241" t="s">
        <v>401</v>
      </c>
      <c r="M9" s="212"/>
      <c r="N9" s="212"/>
      <c r="O9" s="212"/>
      <c r="P9" s="212"/>
      <c r="Q9" s="360"/>
      <c r="R9" s="212"/>
      <c r="S9" s="357"/>
      <c r="T9" s="357"/>
      <c r="U9" s="357"/>
      <c r="V9" s="357"/>
    </row>
    <row r="10" spans="1:256" ht="12" customHeight="1">
      <c r="C10" s="249"/>
      <c r="D10" s="355" t="s">
        <v>93</v>
      </c>
      <c r="E10" s="355" t="s">
        <v>49</v>
      </c>
      <c r="F10" s="1244" t="s">
        <v>50</v>
      </c>
      <c r="G10" s="1244"/>
      <c r="H10" s="355" t="s">
        <v>51</v>
      </c>
      <c r="I10" s="1244" t="s">
        <v>68</v>
      </c>
      <c r="J10" s="1244"/>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1135" customFormat="1" ht="0.95" customHeight="1">
      <c r="A12" s="1111"/>
      <c r="B12" s="1119" t="s">
        <v>405</v>
      </c>
      <c r="C12" s="1235"/>
      <c r="D12" s="1236">
        <v>1</v>
      </c>
      <c r="E12" s="1237" t="s">
        <v>1474</v>
      </c>
      <c r="F12" s="1156"/>
      <c r="G12" s="1120">
        <v>0</v>
      </c>
      <c r="H12" s="1157"/>
      <c r="I12" s="1133"/>
      <c r="J12" s="1158" t="s">
        <v>519</v>
      </c>
      <c r="K12" s="1117"/>
      <c r="L12" s="1136"/>
      <c r="M12" s="1125">
        <f>mergeValue(H12)</f>
        <v>0</v>
      </c>
      <c r="N12" s="1123"/>
      <c r="O12" s="1123"/>
      <c r="P12" s="1125" t="str">
        <f>IF(ISERROR(MATCH(Q12,MODesc,0)),"n","y")</f>
        <v>n</v>
      </c>
      <c r="Q12" s="1123" t="s">
        <v>1474</v>
      </c>
      <c r="R12" s="1125" t="str">
        <f>K12&amp;"("&amp;L12&amp;")"</f>
        <v>()</v>
      </c>
      <c r="S12" s="1119"/>
      <c r="T12" s="1119"/>
      <c r="U12" s="1132"/>
      <c r="V12" s="1119"/>
      <c r="W12" s="1119"/>
      <c r="X12" s="1119"/>
      <c r="Y12" s="1134"/>
      <c r="Z12" s="1134"/>
      <c r="AA12" s="1130"/>
      <c r="AB12" s="1130"/>
      <c r="AC12" s="1130"/>
      <c r="AD12" s="1130"/>
      <c r="AE12" s="1130"/>
      <c r="AF12" s="1130"/>
      <c r="AG12" s="1130"/>
      <c r="AH12" s="1130"/>
      <c r="AI12" s="1130"/>
      <c r="AJ12" s="1130"/>
      <c r="AK12" s="1130"/>
      <c r="AL12" s="1130"/>
      <c r="AM12" s="1130"/>
      <c r="AN12" s="1130"/>
      <c r="AO12" s="1130"/>
      <c r="AP12" s="1130"/>
      <c r="AQ12" s="1130"/>
      <c r="AR12" s="1130"/>
      <c r="AS12" s="1130"/>
      <c r="AT12" s="1130"/>
      <c r="AU12" s="1130"/>
      <c r="AV12" s="1130"/>
      <c r="AW12" s="1130"/>
      <c r="AX12" s="1130"/>
      <c r="AY12" s="1130"/>
      <c r="AZ12" s="1130"/>
      <c r="BA12" s="1130"/>
      <c r="BB12" s="1130"/>
      <c r="BC12" s="1130"/>
      <c r="BD12" s="1130"/>
      <c r="BE12" s="1130"/>
      <c r="BF12" s="1130"/>
      <c r="BG12" s="1130"/>
      <c r="BH12" s="1130"/>
      <c r="BI12" s="1130"/>
      <c r="BJ12" s="1130"/>
      <c r="BK12" s="1130"/>
      <c r="BL12" s="1130"/>
      <c r="BM12" s="1130"/>
      <c r="BN12" s="1130"/>
      <c r="BO12" s="1130"/>
      <c r="BP12" s="1130"/>
      <c r="BQ12" s="1130"/>
      <c r="BR12" s="1130"/>
      <c r="BS12" s="1130"/>
      <c r="BT12" s="1130"/>
      <c r="BU12" s="1130"/>
      <c r="BV12" s="1134"/>
      <c r="BW12" s="1134"/>
      <c r="BX12" s="1134"/>
      <c r="BY12" s="1134"/>
      <c r="BZ12" s="1134"/>
      <c r="CA12" s="1134"/>
      <c r="CB12" s="1134"/>
      <c r="CC12" s="1134"/>
      <c r="CD12" s="1134"/>
      <c r="CE12" s="1134"/>
    </row>
    <row r="13" spans="1:256" s="1135" customFormat="1" ht="0.95" customHeight="1">
      <c r="A13" s="1111"/>
      <c r="B13" s="1119" t="s">
        <v>405</v>
      </c>
      <c r="C13" s="1235"/>
      <c r="D13" s="1236"/>
      <c r="E13" s="1238"/>
      <c r="F13" s="1239"/>
      <c r="G13" s="1236">
        <v>1</v>
      </c>
      <c r="H13" s="1233" t="s">
        <v>1439</v>
      </c>
      <c r="I13" s="1133"/>
      <c r="J13" s="1158" t="s">
        <v>519</v>
      </c>
      <c r="K13" s="1117"/>
      <c r="L13" s="1136"/>
      <c r="M13" s="1125" t="str">
        <f>mergeValue(H13)</f>
        <v>город Шадринск</v>
      </c>
      <c r="N13" s="1123"/>
      <c r="O13" s="1123"/>
      <c r="P13" s="1123"/>
      <c r="Q13" s="1123"/>
      <c r="R13" s="1125" t="str">
        <f>K13&amp;"("&amp;L13&amp;")"</f>
        <v>()</v>
      </c>
      <c r="S13" s="1119"/>
      <c r="T13" s="1119"/>
      <c r="U13" s="1132"/>
      <c r="V13" s="1119"/>
      <c r="W13" s="1119"/>
      <c r="X13" s="1119"/>
      <c r="Y13" s="1134"/>
      <c r="Z13" s="1134"/>
      <c r="AA13" s="1130"/>
      <c r="AB13" s="1130"/>
      <c r="AC13" s="1130"/>
      <c r="AD13" s="1130"/>
      <c r="AE13" s="1130"/>
      <c r="AF13" s="1130"/>
      <c r="AG13" s="1130"/>
      <c r="AH13" s="1130"/>
      <c r="AI13" s="1130"/>
      <c r="AJ13" s="1130"/>
      <c r="AK13" s="1130"/>
      <c r="AL13" s="1130"/>
      <c r="AM13" s="1130"/>
      <c r="AN13" s="1130"/>
      <c r="AO13" s="1130"/>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c r="BM13" s="1130"/>
      <c r="BN13" s="1130"/>
      <c r="BO13" s="1130"/>
      <c r="BP13" s="1130"/>
      <c r="BQ13" s="1130"/>
      <c r="BR13" s="1130"/>
      <c r="BS13" s="1130"/>
      <c r="BT13" s="1130"/>
      <c r="BU13" s="1130"/>
      <c r="BV13" s="1134"/>
      <c r="BW13" s="1134"/>
      <c r="BX13" s="1134"/>
      <c r="BY13" s="1134"/>
      <c r="BZ13" s="1134"/>
      <c r="CA13" s="1134"/>
      <c r="CB13" s="1134"/>
      <c r="CC13" s="1134"/>
      <c r="CD13" s="1134"/>
      <c r="CE13" s="1134"/>
    </row>
    <row r="14" spans="1:256" s="1135" customFormat="1" ht="15" customHeight="1">
      <c r="A14" s="1111"/>
      <c r="B14" s="1119" t="s">
        <v>405</v>
      </c>
      <c r="C14" s="1235"/>
      <c r="D14" s="1236"/>
      <c r="E14" s="1238"/>
      <c r="F14" s="1240"/>
      <c r="G14" s="1236"/>
      <c r="H14" s="1234"/>
      <c r="I14" s="1170"/>
      <c r="J14" s="1120">
        <v>1</v>
      </c>
      <c r="K14" s="1159" t="s">
        <v>1439</v>
      </c>
      <c r="L14" s="1131" t="s">
        <v>1440</v>
      </c>
      <c r="M14" s="1125" t="str">
        <f>mergeValue(H14)</f>
        <v>город Шадринск</v>
      </c>
      <c r="N14" s="1123"/>
      <c r="O14" s="1123"/>
      <c r="P14" s="1123"/>
      <c r="Q14" s="1123"/>
      <c r="R14" s="1125" t="str">
        <f>K14&amp;" ("&amp;L14&amp;")"</f>
        <v>город Шадринск (37705000)</v>
      </c>
      <c r="S14" s="1119"/>
      <c r="T14" s="1119"/>
      <c r="U14" s="1132"/>
      <c r="V14" s="1119"/>
      <c r="W14" s="1119"/>
      <c r="X14" s="1119"/>
      <c r="Y14" s="1134"/>
      <c r="Z14" s="1134"/>
      <c r="AA14" s="1130"/>
      <c r="AB14" s="1130"/>
      <c r="AC14" s="1130"/>
      <c r="AD14" s="1130"/>
      <c r="AE14" s="1130"/>
      <c r="AF14" s="1130"/>
      <c r="AG14" s="1130"/>
      <c r="AH14" s="1130"/>
      <c r="AI14" s="1130"/>
      <c r="AJ14" s="1130"/>
      <c r="AK14" s="1130"/>
      <c r="AL14" s="1130"/>
      <c r="AM14" s="1130"/>
      <c r="AN14" s="1130"/>
      <c r="AO14" s="1130"/>
      <c r="AP14" s="1130"/>
      <c r="AQ14" s="1130"/>
      <c r="AR14" s="1130"/>
      <c r="AS14" s="1130"/>
      <c r="AT14" s="1130"/>
      <c r="AU14" s="1130"/>
      <c r="AV14" s="1130"/>
      <c r="AW14" s="1130"/>
      <c r="AX14" s="1130"/>
      <c r="AY14" s="1130"/>
      <c r="AZ14" s="1130"/>
      <c r="BA14" s="1130"/>
      <c r="BB14" s="1130"/>
      <c r="BC14" s="1130"/>
      <c r="BD14" s="1130"/>
      <c r="BE14" s="1130"/>
      <c r="BF14" s="1130"/>
      <c r="BG14" s="1130"/>
      <c r="BH14" s="1130"/>
      <c r="BI14" s="1130"/>
      <c r="BJ14" s="1130"/>
      <c r="BK14" s="1130"/>
      <c r="BL14" s="1130"/>
      <c r="BM14" s="1130"/>
      <c r="BN14" s="1130"/>
      <c r="BO14" s="1130"/>
      <c r="BP14" s="1130"/>
      <c r="BQ14" s="1130"/>
      <c r="BR14" s="1130"/>
      <c r="BS14" s="1130"/>
      <c r="BT14" s="1130"/>
      <c r="BU14" s="1130"/>
      <c r="BV14" s="1134"/>
      <c r="BW14" s="1134"/>
      <c r="BX14" s="1134"/>
      <c r="BY14" s="1134"/>
      <c r="BZ14" s="1134"/>
      <c r="CA14" s="1134"/>
      <c r="CB14" s="1134"/>
      <c r="CC14" s="1134"/>
      <c r="CD14" s="1134"/>
      <c r="CE14" s="113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orientation="landscape"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4"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5"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4"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4"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44"/>
  <sheetViews>
    <sheetView showGridLines="0" zoomScaleNormal="100" workbookViewId="0"/>
  </sheetViews>
  <sheetFormatPr defaultRowHeight="11.25"/>
  <cols>
    <col min="1" max="1" width="9.140625" style="1061"/>
  </cols>
  <sheetData>
    <row r="1" spans="1:4">
      <c r="A1" s="1061" t="s">
        <v>1442</v>
      </c>
      <c r="B1" t="s">
        <v>514</v>
      </c>
      <c r="C1" t="s">
        <v>515</v>
      </c>
      <c r="D1" t="s">
        <v>1441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799</v>
      </c>
      <c r="C26" t="s">
        <v>825</v>
      </c>
      <c r="D26" t="s">
        <v>826</v>
      </c>
    </row>
    <row r="27" spans="1:4">
      <c r="A27" s="1061">
        <v>26</v>
      </c>
      <c r="B27" t="s">
        <v>799</v>
      </c>
      <c r="C27" t="s">
        <v>827</v>
      </c>
      <c r="D27" t="s">
        <v>828</v>
      </c>
    </row>
    <row r="28" spans="1:4">
      <c r="A28" s="1061">
        <v>27</v>
      </c>
      <c r="B28" t="s">
        <v>799</v>
      </c>
      <c r="C28" t="s">
        <v>829</v>
      </c>
      <c r="D28" t="s">
        <v>830</v>
      </c>
    </row>
    <row r="29" spans="1:4">
      <c r="A29" s="1061">
        <v>28</v>
      </c>
      <c r="B29" t="s">
        <v>799</v>
      </c>
      <c r="C29" t="s">
        <v>831</v>
      </c>
      <c r="D29" t="s">
        <v>832</v>
      </c>
    </row>
    <row r="30" spans="1:4">
      <c r="A30" s="1061">
        <v>29</v>
      </c>
      <c r="B30" t="s">
        <v>799</v>
      </c>
      <c r="C30" t="s">
        <v>833</v>
      </c>
      <c r="D30" t="s">
        <v>834</v>
      </c>
    </row>
    <row r="31" spans="1:4">
      <c r="A31" s="1061">
        <v>30</v>
      </c>
      <c r="B31" t="s">
        <v>799</v>
      </c>
      <c r="C31" t="s">
        <v>797</v>
      </c>
      <c r="D31" t="s">
        <v>835</v>
      </c>
    </row>
    <row r="32" spans="1:4">
      <c r="A32" s="1061">
        <v>31</v>
      </c>
      <c r="B32" t="s">
        <v>836</v>
      </c>
      <c r="C32" t="s">
        <v>836</v>
      </c>
      <c r="D32" t="s">
        <v>837</v>
      </c>
    </row>
    <row r="33" spans="1:4">
      <c r="A33" s="1061">
        <v>32</v>
      </c>
      <c r="B33" t="s">
        <v>836</v>
      </c>
      <c r="C33" t="s">
        <v>838</v>
      </c>
      <c r="D33" t="s">
        <v>839</v>
      </c>
    </row>
    <row r="34" spans="1:4">
      <c r="A34" s="1061">
        <v>33</v>
      </c>
      <c r="B34" t="s">
        <v>836</v>
      </c>
      <c r="C34" t="s">
        <v>840</v>
      </c>
      <c r="D34" t="s">
        <v>841</v>
      </c>
    </row>
    <row r="35" spans="1:4">
      <c r="A35" s="1061">
        <v>34</v>
      </c>
      <c r="B35" t="s">
        <v>836</v>
      </c>
      <c r="C35" t="s">
        <v>842</v>
      </c>
      <c r="D35" t="s">
        <v>843</v>
      </c>
    </row>
    <row r="36" spans="1:4">
      <c r="A36" s="1061">
        <v>35</v>
      </c>
      <c r="B36" t="s">
        <v>836</v>
      </c>
      <c r="C36" t="s">
        <v>844</v>
      </c>
      <c r="D36" t="s">
        <v>845</v>
      </c>
    </row>
    <row r="37" spans="1:4">
      <c r="A37" s="1061">
        <v>36</v>
      </c>
      <c r="B37" t="s">
        <v>836</v>
      </c>
      <c r="C37" t="s">
        <v>846</v>
      </c>
      <c r="D37" t="s">
        <v>847</v>
      </c>
    </row>
    <row r="38" spans="1:4">
      <c r="A38" s="1061">
        <v>37</v>
      </c>
      <c r="B38" t="s">
        <v>848</v>
      </c>
      <c r="C38" t="s">
        <v>850</v>
      </c>
      <c r="D38" t="s">
        <v>851</v>
      </c>
    </row>
    <row r="39" spans="1:4">
      <c r="A39" s="1061">
        <v>38</v>
      </c>
      <c r="B39" t="s">
        <v>848</v>
      </c>
      <c r="C39" t="s">
        <v>852</v>
      </c>
      <c r="D39" t="s">
        <v>853</v>
      </c>
    </row>
    <row r="40" spans="1:4">
      <c r="A40" s="1061">
        <v>39</v>
      </c>
      <c r="B40" t="s">
        <v>848</v>
      </c>
      <c r="C40" t="s">
        <v>854</v>
      </c>
      <c r="D40" t="s">
        <v>855</v>
      </c>
    </row>
    <row r="41" spans="1:4">
      <c r="A41" s="1061">
        <v>40</v>
      </c>
      <c r="B41" t="s">
        <v>848</v>
      </c>
      <c r="C41" t="s">
        <v>856</v>
      </c>
      <c r="D41" t="s">
        <v>857</v>
      </c>
    </row>
    <row r="42" spans="1:4">
      <c r="A42" s="1061">
        <v>41</v>
      </c>
      <c r="B42" t="s">
        <v>848</v>
      </c>
      <c r="C42" t="s">
        <v>848</v>
      </c>
      <c r="D42" t="s">
        <v>849</v>
      </c>
    </row>
    <row r="43" spans="1:4">
      <c r="A43" s="1061">
        <v>42</v>
      </c>
      <c r="B43" t="s">
        <v>848</v>
      </c>
      <c r="C43" t="s">
        <v>858</v>
      </c>
      <c r="D43" t="s">
        <v>859</v>
      </c>
    </row>
    <row r="44" spans="1:4">
      <c r="A44" s="1061">
        <v>43</v>
      </c>
      <c r="B44" t="s">
        <v>848</v>
      </c>
      <c r="C44" t="s">
        <v>860</v>
      </c>
      <c r="D44" t="s">
        <v>861</v>
      </c>
    </row>
    <row r="45" spans="1:4">
      <c r="A45" s="1061">
        <v>44</v>
      </c>
      <c r="B45" t="s">
        <v>848</v>
      </c>
      <c r="C45" t="s">
        <v>862</v>
      </c>
      <c r="D45" t="s">
        <v>863</v>
      </c>
    </row>
    <row r="46" spans="1:4">
      <c r="A46" s="1061">
        <v>45</v>
      </c>
      <c r="B46" t="s">
        <v>848</v>
      </c>
      <c r="C46" t="s">
        <v>864</v>
      </c>
      <c r="D46" t="s">
        <v>865</v>
      </c>
    </row>
    <row r="47" spans="1:4">
      <c r="A47" s="1061">
        <v>46</v>
      </c>
      <c r="B47" t="s">
        <v>848</v>
      </c>
      <c r="C47" t="s">
        <v>866</v>
      </c>
      <c r="D47" t="s">
        <v>867</v>
      </c>
    </row>
    <row r="48" spans="1:4">
      <c r="A48" s="1061">
        <v>47</v>
      </c>
      <c r="B48" t="s">
        <v>848</v>
      </c>
      <c r="C48" t="s">
        <v>868</v>
      </c>
      <c r="D48" t="s">
        <v>869</v>
      </c>
    </row>
    <row r="49" spans="1:4">
      <c r="A49" s="1061">
        <v>48</v>
      </c>
      <c r="B49" t="s">
        <v>848</v>
      </c>
      <c r="C49" t="s">
        <v>870</v>
      </c>
      <c r="D49" t="s">
        <v>871</v>
      </c>
    </row>
    <row r="50" spans="1:4">
      <c r="A50" s="1061">
        <v>49</v>
      </c>
      <c r="B50" t="s">
        <v>848</v>
      </c>
      <c r="C50" t="s">
        <v>872</v>
      </c>
      <c r="D50" t="s">
        <v>873</v>
      </c>
    </row>
    <row r="51" spans="1:4">
      <c r="A51" s="1061">
        <v>50</v>
      </c>
      <c r="B51" t="s">
        <v>848</v>
      </c>
      <c r="C51" t="s">
        <v>874</v>
      </c>
      <c r="D51" t="s">
        <v>875</v>
      </c>
    </row>
    <row r="52" spans="1:4">
      <c r="A52" s="1061">
        <v>51</v>
      </c>
      <c r="B52" t="s">
        <v>848</v>
      </c>
      <c r="C52" t="s">
        <v>876</v>
      </c>
      <c r="D52" t="s">
        <v>877</v>
      </c>
    </row>
    <row r="53" spans="1:4">
      <c r="A53" s="1061">
        <v>52</v>
      </c>
      <c r="B53" t="s">
        <v>848</v>
      </c>
      <c r="C53" t="s">
        <v>878</v>
      </c>
      <c r="D53" t="s">
        <v>879</v>
      </c>
    </row>
    <row r="54" spans="1:4">
      <c r="A54" s="1061">
        <v>53</v>
      </c>
      <c r="B54" t="s">
        <v>848</v>
      </c>
      <c r="C54" t="s">
        <v>821</v>
      </c>
      <c r="D54" t="s">
        <v>880</v>
      </c>
    </row>
    <row r="55" spans="1:4">
      <c r="A55" s="1061">
        <v>54</v>
      </c>
      <c r="B55" t="s">
        <v>848</v>
      </c>
      <c r="C55" t="s">
        <v>881</v>
      </c>
      <c r="D55" t="s">
        <v>882</v>
      </c>
    </row>
    <row r="56" spans="1:4">
      <c r="A56" s="1061">
        <v>55</v>
      </c>
      <c r="B56" t="s">
        <v>848</v>
      </c>
      <c r="C56" t="s">
        <v>883</v>
      </c>
      <c r="D56" t="s">
        <v>884</v>
      </c>
    </row>
    <row r="57" spans="1:4">
      <c r="A57" s="1061">
        <v>56</v>
      </c>
      <c r="B57" t="s">
        <v>848</v>
      </c>
      <c r="C57" t="s">
        <v>885</v>
      </c>
      <c r="D57" t="s">
        <v>886</v>
      </c>
    </row>
    <row r="58" spans="1:4">
      <c r="A58" s="1061">
        <v>57</v>
      </c>
      <c r="B58" t="s">
        <v>848</v>
      </c>
      <c r="C58" t="s">
        <v>887</v>
      </c>
      <c r="D58" t="s">
        <v>888</v>
      </c>
    </row>
    <row r="59" spans="1:4">
      <c r="A59" s="1061">
        <v>58</v>
      </c>
      <c r="B59" t="s">
        <v>848</v>
      </c>
      <c r="C59" t="s">
        <v>889</v>
      </c>
      <c r="D59" t="s">
        <v>890</v>
      </c>
    </row>
    <row r="60" spans="1:4">
      <c r="A60" s="1061">
        <v>59</v>
      </c>
      <c r="B60" t="s">
        <v>848</v>
      </c>
      <c r="C60" t="s">
        <v>891</v>
      </c>
      <c r="D60" t="s">
        <v>892</v>
      </c>
    </row>
    <row r="61" spans="1:4">
      <c r="A61" s="1061">
        <v>60</v>
      </c>
      <c r="B61" t="s">
        <v>848</v>
      </c>
      <c r="C61" t="s">
        <v>893</v>
      </c>
      <c r="D61" t="s">
        <v>894</v>
      </c>
    </row>
    <row r="62" spans="1:4">
      <c r="A62" s="1061">
        <v>61</v>
      </c>
      <c r="B62" t="s">
        <v>895</v>
      </c>
      <c r="C62" t="s">
        <v>897</v>
      </c>
      <c r="D62" t="s">
        <v>898</v>
      </c>
    </row>
    <row r="63" spans="1:4">
      <c r="A63" s="1061">
        <v>62</v>
      </c>
      <c r="B63" t="s">
        <v>895</v>
      </c>
      <c r="C63" t="s">
        <v>895</v>
      </c>
      <c r="D63" t="s">
        <v>896</v>
      </c>
    </row>
    <row r="64" spans="1:4">
      <c r="A64" s="1061">
        <v>63</v>
      </c>
      <c r="B64" t="s">
        <v>895</v>
      </c>
      <c r="C64" t="s">
        <v>899</v>
      </c>
      <c r="D64" t="s">
        <v>900</v>
      </c>
    </row>
    <row r="65" spans="1:4">
      <c r="A65" s="1061">
        <v>64</v>
      </c>
      <c r="B65" t="s">
        <v>895</v>
      </c>
      <c r="C65" t="s">
        <v>901</v>
      </c>
      <c r="D65" t="s">
        <v>902</v>
      </c>
    </row>
    <row r="66" spans="1:4">
      <c r="A66" s="1061">
        <v>65</v>
      </c>
      <c r="B66" t="s">
        <v>895</v>
      </c>
      <c r="C66" t="s">
        <v>903</v>
      </c>
      <c r="D66" t="s">
        <v>904</v>
      </c>
    </row>
    <row r="67" spans="1:4">
      <c r="A67" s="1061">
        <v>66</v>
      </c>
      <c r="B67" t="s">
        <v>895</v>
      </c>
      <c r="C67" t="s">
        <v>905</v>
      </c>
      <c r="D67" t="s">
        <v>906</v>
      </c>
    </row>
    <row r="68" spans="1:4">
      <c r="A68" s="1061">
        <v>67</v>
      </c>
      <c r="B68" t="s">
        <v>895</v>
      </c>
      <c r="C68" t="s">
        <v>907</v>
      </c>
      <c r="D68" t="s">
        <v>908</v>
      </c>
    </row>
    <row r="69" spans="1:4">
      <c r="A69" s="1061">
        <v>68</v>
      </c>
      <c r="B69" t="s">
        <v>895</v>
      </c>
      <c r="C69" t="s">
        <v>909</v>
      </c>
      <c r="D69" t="s">
        <v>910</v>
      </c>
    </row>
    <row r="70" spans="1:4">
      <c r="A70" s="1061">
        <v>69</v>
      </c>
      <c r="B70" t="s">
        <v>895</v>
      </c>
      <c r="C70" t="s">
        <v>911</v>
      </c>
      <c r="D70" t="s">
        <v>912</v>
      </c>
    </row>
    <row r="71" spans="1:4">
      <c r="A71" s="1061">
        <v>70</v>
      </c>
      <c r="B71" t="s">
        <v>913</v>
      </c>
      <c r="C71" t="s">
        <v>915</v>
      </c>
      <c r="D71" t="s">
        <v>916</v>
      </c>
    </row>
    <row r="72" spans="1:4">
      <c r="A72" s="1061">
        <v>71</v>
      </c>
      <c r="B72" t="s">
        <v>913</v>
      </c>
      <c r="C72" t="s">
        <v>917</v>
      </c>
      <c r="D72" t="s">
        <v>918</v>
      </c>
    </row>
    <row r="73" spans="1:4">
      <c r="A73" s="1061">
        <v>72</v>
      </c>
      <c r="B73" t="s">
        <v>913</v>
      </c>
      <c r="C73" t="s">
        <v>919</v>
      </c>
      <c r="D73" t="s">
        <v>920</v>
      </c>
    </row>
    <row r="74" spans="1:4">
      <c r="A74" s="1061">
        <v>73</v>
      </c>
      <c r="B74" t="s">
        <v>913</v>
      </c>
      <c r="C74" t="s">
        <v>921</v>
      </c>
      <c r="D74" t="s">
        <v>922</v>
      </c>
    </row>
    <row r="75" spans="1:4">
      <c r="A75" s="1061">
        <v>74</v>
      </c>
      <c r="B75" t="s">
        <v>913</v>
      </c>
      <c r="C75" t="s">
        <v>923</v>
      </c>
      <c r="D75" t="s">
        <v>924</v>
      </c>
    </row>
    <row r="76" spans="1:4">
      <c r="A76" s="1061">
        <v>75</v>
      </c>
      <c r="B76" t="s">
        <v>913</v>
      </c>
      <c r="C76" t="s">
        <v>925</v>
      </c>
      <c r="D76" t="s">
        <v>926</v>
      </c>
    </row>
    <row r="77" spans="1:4">
      <c r="A77" s="1061">
        <v>76</v>
      </c>
      <c r="B77" t="s">
        <v>913</v>
      </c>
      <c r="C77" t="s">
        <v>913</v>
      </c>
      <c r="D77" t="s">
        <v>914</v>
      </c>
    </row>
    <row r="78" spans="1:4">
      <c r="A78" s="1061">
        <v>77</v>
      </c>
      <c r="B78" t="s">
        <v>913</v>
      </c>
      <c r="C78" t="s">
        <v>927</v>
      </c>
      <c r="D78" t="s">
        <v>928</v>
      </c>
    </row>
    <row r="79" spans="1:4">
      <c r="A79" s="1061">
        <v>78</v>
      </c>
      <c r="B79" t="s">
        <v>913</v>
      </c>
      <c r="C79" t="s">
        <v>929</v>
      </c>
      <c r="D79" t="s">
        <v>930</v>
      </c>
    </row>
    <row r="80" spans="1:4">
      <c r="A80" s="1061">
        <v>79</v>
      </c>
      <c r="B80" t="s">
        <v>913</v>
      </c>
      <c r="C80" t="s">
        <v>931</v>
      </c>
      <c r="D80" t="s">
        <v>932</v>
      </c>
    </row>
    <row r="81" spans="1:4">
      <c r="A81" s="1061">
        <v>80</v>
      </c>
      <c r="B81" t="s">
        <v>913</v>
      </c>
      <c r="C81" t="s">
        <v>933</v>
      </c>
      <c r="D81" t="s">
        <v>934</v>
      </c>
    </row>
    <row r="82" spans="1:4">
      <c r="A82" s="1061">
        <v>81</v>
      </c>
      <c r="B82" t="s">
        <v>913</v>
      </c>
      <c r="C82" t="s">
        <v>935</v>
      </c>
      <c r="D82" t="s">
        <v>936</v>
      </c>
    </row>
    <row r="83" spans="1:4">
      <c r="A83" s="1061">
        <v>82</v>
      </c>
      <c r="B83" t="s">
        <v>913</v>
      </c>
      <c r="C83" t="s">
        <v>937</v>
      </c>
      <c r="D83" t="s">
        <v>938</v>
      </c>
    </row>
    <row r="84" spans="1:4">
      <c r="A84" s="1061">
        <v>83</v>
      </c>
      <c r="B84" t="s">
        <v>913</v>
      </c>
      <c r="C84" t="s">
        <v>939</v>
      </c>
      <c r="D84" t="s">
        <v>940</v>
      </c>
    </row>
    <row r="85" spans="1:4">
      <c r="A85" s="1061">
        <v>84</v>
      </c>
      <c r="B85" t="s">
        <v>913</v>
      </c>
      <c r="C85" t="s">
        <v>941</v>
      </c>
      <c r="D85" t="s">
        <v>942</v>
      </c>
    </row>
    <row r="86" spans="1:4">
      <c r="A86" s="1061">
        <v>85</v>
      </c>
      <c r="B86" t="s">
        <v>913</v>
      </c>
      <c r="C86" t="s">
        <v>943</v>
      </c>
      <c r="D86" t="s">
        <v>944</v>
      </c>
    </row>
    <row r="87" spans="1:4">
      <c r="A87" s="1061">
        <v>86</v>
      </c>
      <c r="B87" t="s">
        <v>945</v>
      </c>
      <c r="C87" t="s">
        <v>947</v>
      </c>
      <c r="D87" t="s">
        <v>948</v>
      </c>
    </row>
    <row r="88" spans="1:4">
      <c r="A88" s="1061">
        <v>87</v>
      </c>
      <c r="B88" t="s">
        <v>945</v>
      </c>
      <c r="C88" t="s">
        <v>807</v>
      </c>
      <c r="D88" t="s">
        <v>949</v>
      </c>
    </row>
    <row r="89" spans="1:4">
      <c r="A89" s="1061">
        <v>88</v>
      </c>
      <c r="B89" t="s">
        <v>945</v>
      </c>
      <c r="C89" t="s">
        <v>950</v>
      </c>
      <c r="D89" t="s">
        <v>951</v>
      </c>
    </row>
    <row r="90" spans="1:4">
      <c r="A90" s="1061">
        <v>89</v>
      </c>
      <c r="B90" t="s">
        <v>945</v>
      </c>
      <c r="C90" t="s">
        <v>952</v>
      </c>
      <c r="D90" t="s">
        <v>953</v>
      </c>
    </row>
    <row r="91" spans="1:4">
      <c r="A91" s="1061">
        <v>90</v>
      </c>
      <c r="B91" t="s">
        <v>945</v>
      </c>
      <c r="C91" t="s">
        <v>954</v>
      </c>
      <c r="D91" t="s">
        <v>955</v>
      </c>
    </row>
    <row r="92" spans="1:4">
      <c r="A92" s="1061">
        <v>91</v>
      </c>
      <c r="B92" t="s">
        <v>945</v>
      </c>
      <c r="C92" t="s">
        <v>956</v>
      </c>
      <c r="D92" t="s">
        <v>957</v>
      </c>
    </row>
    <row r="93" spans="1:4">
      <c r="A93" s="1061">
        <v>92</v>
      </c>
      <c r="B93" t="s">
        <v>945</v>
      </c>
      <c r="C93" t="s">
        <v>958</v>
      </c>
      <c r="D93" t="s">
        <v>959</v>
      </c>
    </row>
    <row r="94" spans="1:4">
      <c r="A94" s="1061">
        <v>93</v>
      </c>
      <c r="B94" t="s">
        <v>945</v>
      </c>
      <c r="C94" t="s">
        <v>945</v>
      </c>
      <c r="D94" t="s">
        <v>946</v>
      </c>
    </row>
    <row r="95" spans="1:4">
      <c r="A95" s="1061">
        <v>94</v>
      </c>
      <c r="B95" t="s">
        <v>945</v>
      </c>
      <c r="C95" t="s">
        <v>960</v>
      </c>
      <c r="D95" t="s">
        <v>961</v>
      </c>
    </row>
    <row r="96" spans="1:4">
      <c r="A96" s="1061">
        <v>95</v>
      </c>
      <c r="B96" t="s">
        <v>945</v>
      </c>
      <c r="C96" t="s">
        <v>962</v>
      </c>
      <c r="D96" t="s">
        <v>963</v>
      </c>
    </row>
    <row r="97" spans="1:4">
      <c r="A97" s="1061">
        <v>96</v>
      </c>
      <c r="B97" t="s">
        <v>945</v>
      </c>
      <c r="C97" t="s">
        <v>964</v>
      </c>
      <c r="D97" t="s">
        <v>965</v>
      </c>
    </row>
    <row r="98" spans="1:4">
      <c r="A98" s="1061">
        <v>97</v>
      </c>
      <c r="B98" t="s">
        <v>945</v>
      </c>
      <c r="C98" t="s">
        <v>966</v>
      </c>
      <c r="D98" t="s">
        <v>967</v>
      </c>
    </row>
    <row r="99" spans="1:4">
      <c r="A99" s="1061">
        <v>98</v>
      </c>
      <c r="B99" t="s">
        <v>945</v>
      </c>
      <c r="C99" t="s">
        <v>968</v>
      </c>
      <c r="D99" t="s">
        <v>969</v>
      </c>
    </row>
    <row r="100" spans="1:4">
      <c r="A100" s="1061">
        <v>99</v>
      </c>
      <c r="B100" t="s">
        <v>945</v>
      </c>
      <c r="C100" t="s">
        <v>970</v>
      </c>
      <c r="D100" t="s">
        <v>971</v>
      </c>
    </row>
    <row r="101" spans="1:4">
      <c r="A101" s="1061">
        <v>100</v>
      </c>
      <c r="B101" t="s">
        <v>972</v>
      </c>
      <c r="C101" t="s">
        <v>974</v>
      </c>
      <c r="D101" t="s">
        <v>975</v>
      </c>
    </row>
    <row r="102" spans="1:4">
      <c r="A102" s="1061">
        <v>101</v>
      </c>
      <c r="B102" t="s">
        <v>972</v>
      </c>
      <c r="C102" t="s">
        <v>976</v>
      </c>
      <c r="D102" t="s">
        <v>977</v>
      </c>
    </row>
    <row r="103" spans="1:4">
      <c r="A103" s="1061">
        <v>102</v>
      </c>
      <c r="B103" t="s">
        <v>972</v>
      </c>
      <c r="C103" t="s">
        <v>978</v>
      </c>
      <c r="D103" t="s">
        <v>979</v>
      </c>
    </row>
    <row r="104" spans="1:4">
      <c r="A104" s="1061">
        <v>103</v>
      </c>
      <c r="B104" t="s">
        <v>972</v>
      </c>
      <c r="C104" t="s">
        <v>980</v>
      </c>
      <c r="D104" t="s">
        <v>981</v>
      </c>
    </row>
    <row r="105" spans="1:4">
      <c r="A105" s="1061">
        <v>104</v>
      </c>
      <c r="B105" t="s">
        <v>972</v>
      </c>
      <c r="C105" t="s">
        <v>982</v>
      </c>
      <c r="D105" t="s">
        <v>983</v>
      </c>
    </row>
    <row r="106" spans="1:4">
      <c r="A106" s="1061">
        <v>105</v>
      </c>
      <c r="B106" t="s">
        <v>972</v>
      </c>
      <c r="C106" t="s">
        <v>984</v>
      </c>
      <c r="D106" t="s">
        <v>985</v>
      </c>
    </row>
    <row r="107" spans="1:4">
      <c r="A107" s="1061">
        <v>106</v>
      </c>
      <c r="B107" t="s">
        <v>972</v>
      </c>
      <c r="C107" t="s">
        <v>972</v>
      </c>
      <c r="D107" t="s">
        <v>973</v>
      </c>
    </row>
    <row r="108" spans="1:4">
      <c r="A108" s="1061">
        <v>107</v>
      </c>
      <c r="B108" t="s">
        <v>972</v>
      </c>
      <c r="C108" t="s">
        <v>986</v>
      </c>
      <c r="D108" t="s">
        <v>987</v>
      </c>
    </row>
    <row r="109" spans="1:4">
      <c r="A109" s="1061">
        <v>108</v>
      </c>
      <c r="B109" t="s">
        <v>972</v>
      </c>
      <c r="C109" t="s">
        <v>988</v>
      </c>
      <c r="D109" t="s">
        <v>989</v>
      </c>
    </row>
    <row r="110" spans="1:4">
      <c r="A110" s="1061">
        <v>109</v>
      </c>
      <c r="B110" t="s">
        <v>972</v>
      </c>
      <c r="C110" t="s">
        <v>990</v>
      </c>
      <c r="D110" t="s">
        <v>991</v>
      </c>
    </row>
    <row r="111" spans="1:4">
      <c r="A111" s="1061">
        <v>110</v>
      </c>
      <c r="B111" t="s">
        <v>972</v>
      </c>
      <c r="C111" t="s">
        <v>992</v>
      </c>
      <c r="D111" t="s">
        <v>993</v>
      </c>
    </row>
    <row r="112" spans="1:4">
      <c r="A112" s="1061">
        <v>111</v>
      </c>
      <c r="B112" t="s">
        <v>972</v>
      </c>
      <c r="C112" t="s">
        <v>994</v>
      </c>
      <c r="D112" t="s">
        <v>995</v>
      </c>
    </row>
    <row r="113" spans="1:4">
      <c r="A113" s="1061">
        <v>112</v>
      </c>
      <c r="B113" t="s">
        <v>972</v>
      </c>
      <c r="C113" t="s">
        <v>996</v>
      </c>
      <c r="D113" t="s">
        <v>997</v>
      </c>
    </row>
    <row r="114" spans="1:4">
      <c r="A114" s="1061">
        <v>113</v>
      </c>
      <c r="B114" t="s">
        <v>972</v>
      </c>
      <c r="C114" t="s">
        <v>998</v>
      </c>
      <c r="D114" t="s">
        <v>999</v>
      </c>
    </row>
    <row r="115" spans="1:4">
      <c r="A115" s="1061">
        <v>114</v>
      </c>
      <c r="B115" t="s">
        <v>972</v>
      </c>
      <c r="C115" t="s">
        <v>1000</v>
      </c>
      <c r="D115" t="s">
        <v>1001</v>
      </c>
    </row>
    <row r="116" spans="1:4">
      <c r="A116" s="1061">
        <v>115</v>
      </c>
      <c r="B116" t="s">
        <v>972</v>
      </c>
      <c r="C116" t="s">
        <v>1002</v>
      </c>
      <c r="D116" t="s">
        <v>1003</v>
      </c>
    </row>
    <row r="117" spans="1:4">
      <c r="A117" s="1061">
        <v>116</v>
      </c>
      <c r="B117" t="s">
        <v>972</v>
      </c>
      <c r="C117" t="s">
        <v>1004</v>
      </c>
      <c r="D117" t="s">
        <v>1005</v>
      </c>
    </row>
    <row r="118" spans="1:4">
      <c r="A118" s="1061">
        <v>117</v>
      </c>
      <c r="B118" t="s">
        <v>972</v>
      </c>
      <c r="C118" t="s">
        <v>1006</v>
      </c>
      <c r="D118" t="s">
        <v>1007</v>
      </c>
    </row>
    <row r="119" spans="1:4">
      <c r="A119" s="1061">
        <v>118</v>
      </c>
      <c r="B119" t="s">
        <v>972</v>
      </c>
      <c r="C119" t="s">
        <v>1008</v>
      </c>
      <c r="D119" t="s">
        <v>1009</v>
      </c>
    </row>
    <row r="120" spans="1:4">
      <c r="A120" s="1061">
        <v>119</v>
      </c>
      <c r="B120" t="s">
        <v>972</v>
      </c>
      <c r="C120" t="s">
        <v>1010</v>
      </c>
      <c r="D120" t="s">
        <v>1011</v>
      </c>
    </row>
    <row r="121" spans="1:4">
      <c r="A121" s="1061">
        <v>120</v>
      </c>
      <c r="B121" t="s">
        <v>972</v>
      </c>
      <c r="C121" t="s">
        <v>1012</v>
      </c>
      <c r="D121" t="s">
        <v>1013</v>
      </c>
    </row>
    <row r="122" spans="1:4">
      <c r="A122" s="1061">
        <v>121</v>
      </c>
      <c r="B122" t="s">
        <v>972</v>
      </c>
      <c r="C122" t="s">
        <v>1014</v>
      </c>
      <c r="D122" t="s">
        <v>1015</v>
      </c>
    </row>
    <row r="123" spans="1:4">
      <c r="A123" s="1061">
        <v>122</v>
      </c>
      <c r="B123" t="s">
        <v>972</v>
      </c>
      <c r="C123" t="s">
        <v>1016</v>
      </c>
      <c r="D123" t="s">
        <v>1017</v>
      </c>
    </row>
    <row r="124" spans="1:4">
      <c r="A124" s="1061">
        <v>123</v>
      </c>
      <c r="B124" t="s">
        <v>972</v>
      </c>
      <c r="C124" t="s">
        <v>1018</v>
      </c>
      <c r="D124" t="s">
        <v>1019</v>
      </c>
    </row>
    <row r="125" spans="1:4">
      <c r="A125" s="1061">
        <v>124</v>
      </c>
      <c r="B125" t="s">
        <v>972</v>
      </c>
      <c r="C125" t="s">
        <v>1020</v>
      </c>
      <c r="D125" t="s">
        <v>1021</v>
      </c>
    </row>
    <row r="126" spans="1:4">
      <c r="A126" s="1061">
        <v>125</v>
      </c>
      <c r="B126" t="s">
        <v>972</v>
      </c>
      <c r="C126" t="s">
        <v>1022</v>
      </c>
      <c r="D126" t="s">
        <v>1023</v>
      </c>
    </row>
    <row r="127" spans="1:4">
      <c r="A127" s="1061">
        <v>126</v>
      </c>
      <c r="B127" t="s">
        <v>1024</v>
      </c>
      <c r="C127" t="s">
        <v>1026</v>
      </c>
      <c r="D127" t="s">
        <v>1027</v>
      </c>
    </row>
    <row r="128" spans="1:4">
      <c r="A128" s="1061">
        <v>127</v>
      </c>
      <c r="B128" t="s">
        <v>1024</v>
      </c>
      <c r="C128" t="s">
        <v>1028</v>
      </c>
      <c r="D128" t="s">
        <v>1029</v>
      </c>
    </row>
    <row r="129" spans="1:4">
      <c r="A129" s="1061">
        <v>128</v>
      </c>
      <c r="B129" t="s">
        <v>1024</v>
      </c>
      <c r="C129" t="s">
        <v>1030</v>
      </c>
      <c r="D129" t="s">
        <v>1031</v>
      </c>
    </row>
    <row r="130" spans="1:4">
      <c r="A130" s="1061">
        <v>129</v>
      </c>
      <c r="B130" t="s">
        <v>1024</v>
      </c>
      <c r="C130" t="s">
        <v>921</v>
      </c>
      <c r="D130" t="s">
        <v>1032</v>
      </c>
    </row>
    <row r="131" spans="1:4">
      <c r="A131" s="1061">
        <v>130</v>
      </c>
      <c r="B131" t="s">
        <v>1024</v>
      </c>
      <c r="C131" t="s">
        <v>1033</v>
      </c>
      <c r="D131" t="s">
        <v>1034</v>
      </c>
    </row>
    <row r="132" spans="1:4">
      <c r="A132" s="1061">
        <v>131</v>
      </c>
      <c r="B132" t="s">
        <v>1024</v>
      </c>
      <c r="C132" t="s">
        <v>1035</v>
      </c>
      <c r="D132" t="s">
        <v>1036</v>
      </c>
    </row>
    <row r="133" spans="1:4">
      <c r="A133" s="1061">
        <v>132</v>
      </c>
      <c r="B133" t="s">
        <v>1024</v>
      </c>
      <c r="C133" t="s">
        <v>813</v>
      </c>
      <c r="D133" t="s">
        <v>1037</v>
      </c>
    </row>
    <row r="134" spans="1:4">
      <c r="A134" s="1061">
        <v>133</v>
      </c>
      <c r="B134" t="s">
        <v>1024</v>
      </c>
      <c r="C134" t="s">
        <v>1038</v>
      </c>
      <c r="D134" t="s">
        <v>1039</v>
      </c>
    </row>
    <row r="135" spans="1:4">
      <c r="A135" s="1061">
        <v>134</v>
      </c>
      <c r="B135" t="s">
        <v>1024</v>
      </c>
      <c r="C135" t="s">
        <v>1040</v>
      </c>
      <c r="D135" t="s">
        <v>1041</v>
      </c>
    </row>
    <row r="136" spans="1:4">
      <c r="A136" s="1061">
        <v>135</v>
      </c>
      <c r="B136" t="s">
        <v>1024</v>
      </c>
      <c r="C136" t="s">
        <v>1042</v>
      </c>
      <c r="D136" t="s">
        <v>1043</v>
      </c>
    </row>
    <row r="137" spans="1:4">
      <c r="A137" s="1061">
        <v>136</v>
      </c>
      <c r="B137" t="s">
        <v>1024</v>
      </c>
      <c r="C137" t="s">
        <v>1024</v>
      </c>
      <c r="D137" t="s">
        <v>1025</v>
      </c>
    </row>
    <row r="138" spans="1:4">
      <c r="A138" s="1061">
        <v>137</v>
      </c>
      <c r="B138" t="s">
        <v>1024</v>
      </c>
      <c r="C138" t="s">
        <v>1044</v>
      </c>
      <c r="D138" t="s">
        <v>1045</v>
      </c>
    </row>
    <row r="139" spans="1:4">
      <c r="A139" s="1061">
        <v>138</v>
      </c>
      <c r="B139" t="s">
        <v>1024</v>
      </c>
      <c r="C139" t="s">
        <v>1046</v>
      </c>
      <c r="D139" t="s">
        <v>1047</v>
      </c>
    </row>
    <row r="140" spans="1:4">
      <c r="A140" s="1061">
        <v>139</v>
      </c>
      <c r="B140" t="s">
        <v>1024</v>
      </c>
      <c r="C140" t="s">
        <v>1048</v>
      </c>
      <c r="D140" t="s">
        <v>1049</v>
      </c>
    </row>
    <row r="141" spans="1:4">
      <c r="A141" s="1061">
        <v>140</v>
      </c>
      <c r="B141" t="s">
        <v>1024</v>
      </c>
      <c r="C141" t="s">
        <v>1050</v>
      </c>
      <c r="D141" t="s">
        <v>1051</v>
      </c>
    </row>
    <row r="142" spans="1:4">
      <c r="A142" s="1061">
        <v>141</v>
      </c>
      <c r="B142" t="s">
        <v>1024</v>
      </c>
      <c r="C142" t="s">
        <v>1052</v>
      </c>
      <c r="D142" t="s">
        <v>1053</v>
      </c>
    </row>
    <row r="143" spans="1:4">
      <c r="A143" s="1061">
        <v>142</v>
      </c>
      <c r="B143" t="s">
        <v>1024</v>
      </c>
      <c r="C143" t="s">
        <v>1054</v>
      </c>
      <c r="D143" t="s">
        <v>1055</v>
      </c>
    </row>
    <row r="144" spans="1:4">
      <c r="A144" s="1061">
        <v>143</v>
      </c>
      <c r="B144" t="s">
        <v>1462</v>
      </c>
      <c r="C144" t="s">
        <v>1462</v>
      </c>
      <c r="D144" t="s">
        <v>1463</v>
      </c>
    </row>
    <row r="145" spans="1:4">
      <c r="A145" s="1061">
        <v>144</v>
      </c>
      <c r="B145" t="s">
        <v>1056</v>
      </c>
      <c r="C145" t="s">
        <v>1056</v>
      </c>
      <c r="D145" t="s">
        <v>1057</v>
      </c>
    </row>
    <row r="146" spans="1:4">
      <c r="A146" s="1061">
        <v>145</v>
      </c>
      <c r="B146" t="s">
        <v>1058</v>
      </c>
      <c r="C146" t="s">
        <v>1060</v>
      </c>
      <c r="D146" t="s">
        <v>1061</v>
      </c>
    </row>
    <row r="147" spans="1:4">
      <c r="A147" s="1061">
        <v>146</v>
      </c>
      <c r="B147" t="s">
        <v>1058</v>
      </c>
      <c r="C147" t="s">
        <v>978</v>
      </c>
      <c r="D147" t="s">
        <v>1062</v>
      </c>
    </row>
    <row r="148" spans="1:4">
      <c r="A148" s="1061">
        <v>147</v>
      </c>
      <c r="B148" t="s">
        <v>1058</v>
      </c>
      <c r="C148" t="s">
        <v>1063</v>
      </c>
      <c r="D148" t="s">
        <v>1064</v>
      </c>
    </row>
    <row r="149" spans="1:4">
      <c r="A149" s="1061">
        <v>148</v>
      </c>
      <c r="B149" t="s">
        <v>1058</v>
      </c>
      <c r="C149" t="s">
        <v>1065</v>
      </c>
      <c r="D149" t="s">
        <v>1066</v>
      </c>
    </row>
    <row r="150" spans="1:4">
      <c r="A150" s="1061">
        <v>149</v>
      </c>
      <c r="B150" t="s">
        <v>1058</v>
      </c>
      <c r="C150" t="s">
        <v>1067</v>
      </c>
      <c r="D150" t="s">
        <v>1068</v>
      </c>
    </row>
    <row r="151" spans="1:4">
      <c r="A151" s="1061">
        <v>150</v>
      </c>
      <c r="B151" t="s">
        <v>1058</v>
      </c>
      <c r="C151" t="s">
        <v>1069</v>
      </c>
      <c r="D151" t="s">
        <v>1070</v>
      </c>
    </row>
    <row r="152" spans="1:4">
      <c r="A152" s="1061">
        <v>151</v>
      </c>
      <c r="B152" t="s">
        <v>1058</v>
      </c>
      <c r="C152" t="s">
        <v>1071</v>
      </c>
      <c r="D152" t="s">
        <v>1072</v>
      </c>
    </row>
    <row r="153" spans="1:4">
      <c r="A153" s="1061">
        <v>152</v>
      </c>
      <c r="B153" t="s">
        <v>1058</v>
      </c>
      <c r="C153" t="s">
        <v>1073</v>
      </c>
      <c r="D153" t="s">
        <v>1074</v>
      </c>
    </row>
    <row r="154" spans="1:4">
      <c r="A154" s="1061">
        <v>153</v>
      </c>
      <c r="B154" t="s">
        <v>1058</v>
      </c>
      <c r="C154" t="s">
        <v>1075</v>
      </c>
      <c r="D154" t="s">
        <v>1076</v>
      </c>
    </row>
    <row r="155" spans="1:4">
      <c r="A155" s="1061">
        <v>154</v>
      </c>
      <c r="B155" t="s">
        <v>1058</v>
      </c>
      <c r="C155" t="s">
        <v>1077</v>
      </c>
      <c r="D155" t="s">
        <v>1078</v>
      </c>
    </row>
    <row r="156" spans="1:4">
      <c r="A156" s="1061">
        <v>155</v>
      </c>
      <c r="B156" t="s">
        <v>1058</v>
      </c>
      <c r="C156" t="s">
        <v>1058</v>
      </c>
      <c r="D156" t="s">
        <v>1059</v>
      </c>
    </row>
    <row r="157" spans="1:4">
      <c r="A157" s="1061">
        <v>156</v>
      </c>
      <c r="B157" t="s">
        <v>1058</v>
      </c>
      <c r="C157" t="s">
        <v>1079</v>
      </c>
      <c r="D157" t="s">
        <v>1080</v>
      </c>
    </row>
    <row r="158" spans="1:4">
      <c r="A158" s="1061">
        <v>157</v>
      </c>
      <c r="B158" t="s">
        <v>1058</v>
      </c>
      <c r="C158" t="s">
        <v>1081</v>
      </c>
      <c r="D158" t="s">
        <v>1082</v>
      </c>
    </row>
    <row r="159" spans="1:4">
      <c r="A159" s="1061">
        <v>158</v>
      </c>
      <c r="B159" t="s">
        <v>1058</v>
      </c>
      <c r="C159" t="s">
        <v>1083</v>
      </c>
      <c r="D159" t="s">
        <v>1084</v>
      </c>
    </row>
    <row r="160" spans="1:4">
      <c r="A160" s="1061">
        <v>159</v>
      </c>
      <c r="B160" t="s">
        <v>1058</v>
      </c>
      <c r="C160" t="s">
        <v>1085</v>
      </c>
      <c r="D160" t="s">
        <v>1086</v>
      </c>
    </row>
    <row r="161" spans="1:4">
      <c r="A161" s="1061">
        <v>160</v>
      </c>
      <c r="B161" t="s">
        <v>1058</v>
      </c>
      <c r="C161" t="s">
        <v>1087</v>
      </c>
      <c r="D161" t="s">
        <v>1088</v>
      </c>
    </row>
    <row r="162" spans="1:4">
      <c r="A162" s="1061">
        <v>161</v>
      </c>
      <c r="B162" t="s">
        <v>1058</v>
      </c>
      <c r="C162" t="s">
        <v>1089</v>
      </c>
      <c r="D162" t="s">
        <v>1090</v>
      </c>
    </row>
    <row r="163" spans="1:4">
      <c r="A163" s="1061">
        <v>162</v>
      </c>
      <c r="B163" t="s">
        <v>1058</v>
      </c>
      <c r="C163" t="s">
        <v>1091</v>
      </c>
      <c r="D163" t="s">
        <v>1092</v>
      </c>
    </row>
    <row r="164" spans="1:4">
      <c r="A164" s="1061">
        <v>163</v>
      </c>
      <c r="B164" t="s">
        <v>1093</v>
      </c>
      <c r="C164" t="s">
        <v>1095</v>
      </c>
      <c r="D164" t="s">
        <v>1096</v>
      </c>
    </row>
    <row r="165" spans="1:4">
      <c r="A165" s="1061">
        <v>164</v>
      </c>
      <c r="B165" t="s">
        <v>1093</v>
      </c>
      <c r="C165" t="s">
        <v>1097</v>
      </c>
      <c r="D165" t="s">
        <v>1098</v>
      </c>
    </row>
    <row r="166" spans="1:4">
      <c r="A166" s="1061">
        <v>165</v>
      </c>
      <c r="B166" t="s">
        <v>1093</v>
      </c>
      <c r="C166" t="s">
        <v>1099</v>
      </c>
      <c r="D166" t="s">
        <v>1100</v>
      </c>
    </row>
    <row r="167" spans="1:4">
      <c r="A167" s="1061">
        <v>166</v>
      </c>
      <c r="B167" t="s">
        <v>1093</v>
      </c>
      <c r="C167" t="s">
        <v>1101</v>
      </c>
      <c r="D167" t="s">
        <v>1102</v>
      </c>
    </row>
    <row r="168" spans="1:4">
      <c r="A168" s="1061">
        <v>167</v>
      </c>
      <c r="B168" t="s">
        <v>1093</v>
      </c>
      <c r="C168" t="s">
        <v>1103</v>
      </c>
      <c r="D168" t="s">
        <v>1104</v>
      </c>
    </row>
    <row r="169" spans="1:4">
      <c r="A169" s="1061">
        <v>168</v>
      </c>
      <c r="B169" t="s">
        <v>1093</v>
      </c>
      <c r="C169" t="s">
        <v>1093</v>
      </c>
      <c r="D169" t="s">
        <v>1094</v>
      </c>
    </row>
    <row r="170" spans="1:4">
      <c r="A170" s="1061">
        <v>169</v>
      </c>
      <c r="B170" t="s">
        <v>1093</v>
      </c>
      <c r="C170" t="s">
        <v>1105</v>
      </c>
      <c r="D170" t="s">
        <v>1106</v>
      </c>
    </row>
    <row r="171" spans="1:4">
      <c r="A171" s="1061">
        <v>170</v>
      </c>
      <c r="B171" t="s">
        <v>1093</v>
      </c>
      <c r="C171" t="s">
        <v>1107</v>
      </c>
      <c r="D171" t="s">
        <v>1108</v>
      </c>
    </row>
    <row r="172" spans="1:4">
      <c r="A172" s="1061">
        <v>171</v>
      </c>
      <c r="B172" t="s">
        <v>1093</v>
      </c>
      <c r="C172" t="s">
        <v>1109</v>
      </c>
      <c r="D172" t="s">
        <v>1110</v>
      </c>
    </row>
    <row r="173" spans="1:4">
      <c r="A173" s="1061">
        <v>172</v>
      </c>
      <c r="B173" t="s">
        <v>1093</v>
      </c>
      <c r="C173" t="s">
        <v>1111</v>
      </c>
      <c r="D173" t="s">
        <v>1112</v>
      </c>
    </row>
    <row r="174" spans="1:4">
      <c r="A174" s="1061">
        <v>173</v>
      </c>
      <c r="B174" t="s">
        <v>1093</v>
      </c>
      <c r="C174" t="s">
        <v>1113</v>
      </c>
      <c r="D174" t="s">
        <v>1114</v>
      </c>
    </row>
    <row r="175" spans="1:4">
      <c r="A175" s="1061">
        <v>174</v>
      </c>
      <c r="B175" t="s">
        <v>1093</v>
      </c>
      <c r="C175" t="s">
        <v>1115</v>
      </c>
      <c r="D175" t="s">
        <v>1116</v>
      </c>
    </row>
    <row r="176" spans="1:4">
      <c r="A176" s="1061">
        <v>175</v>
      </c>
      <c r="B176" t="s">
        <v>1093</v>
      </c>
      <c r="C176" t="s">
        <v>1117</v>
      </c>
      <c r="D176" t="s">
        <v>1118</v>
      </c>
    </row>
    <row r="177" spans="1:4">
      <c r="A177" s="1061">
        <v>176</v>
      </c>
      <c r="B177" t="s">
        <v>1093</v>
      </c>
      <c r="C177" t="s">
        <v>1119</v>
      </c>
      <c r="D177" t="s">
        <v>1120</v>
      </c>
    </row>
    <row r="178" spans="1:4">
      <c r="A178" s="1061">
        <v>177</v>
      </c>
      <c r="B178" t="s">
        <v>1093</v>
      </c>
      <c r="C178" t="s">
        <v>1121</v>
      </c>
      <c r="D178" t="s">
        <v>1122</v>
      </c>
    </row>
    <row r="179" spans="1:4">
      <c r="A179" s="1061">
        <v>178</v>
      </c>
      <c r="B179" t="s">
        <v>1093</v>
      </c>
      <c r="C179" t="s">
        <v>1123</v>
      </c>
      <c r="D179" t="s">
        <v>1124</v>
      </c>
    </row>
    <row r="180" spans="1:4">
      <c r="A180" s="1061">
        <v>179</v>
      </c>
      <c r="B180" t="s">
        <v>1125</v>
      </c>
      <c r="C180" t="s">
        <v>1127</v>
      </c>
      <c r="D180" t="s">
        <v>1128</v>
      </c>
    </row>
    <row r="181" spans="1:4">
      <c r="A181" s="1061">
        <v>180</v>
      </c>
      <c r="B181" t="s">
        <v>1125</v>
      </c>
      <c r="C181" t="s">
        <v>1129</v>
      </c>
      <c r="D181" t="s">
        <v>1130</v>
      </c>
    </row>
    <row r="182" spans="1:4">
      <c r="A182" s="1061">
        <v>181</v>
      </c>
      <c r="B182" t="s">
        <v>1125</v>
      </c>
      <c r="C182" t="s">
        <v>1131</v>
      </c>
      <c r="D182" t="s">
        <v>1132</v>
      </c>
    </row>
    <row r="183" spans="1:4">
      <c r="A183" s="1061">
        <v>182</v>
      </c>
      <c r="B183" t="s">
        <v>1125</v>
      </c>
      <c r="C183" t="s">
        <v>1133</v>
      </c>
      <c r="D183" t="s">
        <v>1134</v>
      </c>
    </row>
    <row r="184" spans="1:4">
      <c r="A184" s="1061">
        <v>183</v>
      </c>
      <c r="B184" t="s">
        <v>1125</v>
      </c>
      <c r="C184" t="s">
        <v>1135</v>
      </c>
      <c r="D184" t="s">
        <v>1136</v>
      </c>
    </row>
    <row r="185" spans="1:4">
      <c r="A185" s="1061">
        <v>184</v>
      </c>
      <c r="B185" t="s">
        <v>1125</v>
      </c>
      <c r="C185" t="s">
        <v>1137</v>
      </c>
      <c r="D185" t="s">
        <v>1138</v>
      </c>
    </row>
    <row r="186" spans="1:4">
      <c r="A186" s="1061">
        <v>185</v>
      </c>
      <c r="B186" t="s">
        <v>1125</v>
      </c>
      <c r="C186" t="s">
        <v>1139</v>
      </c>
      <c r="D186" t="s">
        <v>1140</v>
      </c>
    </row>
    <row r="187" spans="1:4">
      <c r="A187" s="1061">
        <v>186</v>
      </c>
      <c r="B187" t="s">
        <v>1125</v>
      </c>
      <c r="C187" t="s">
        <v>1141</v>
      </c>
      <c r="D187" t="s">
        <v>1142</v>
      </c>
    </row>
    <row r="188" spans="1:4">
      <c r="A188" s="1061">
        <v>187</v>
      </c>
      <c r="B188" t="s">
        <v>1125</v>
      </c>
      <c r="C188" t="s">
        <v>1143</v>
      </c>
      <c r="D188" t="s">
        <v>1144</v>
      </c>
    </row>
    <row r="189" spans="1:4">
      <c r="A189" s="1061">
        <v>188</v>
      </c>
      <c r="B189" t="s">
        <v>1125</v>
      </c>
      <c r="C189" t="s">
        <v>1145</v>
      </c>
      <c r="D189" t="s">
        <v>1146</v>
      </c>
    </row>
    <row r="190" spans="1:4">
      <c r="A190" s="1061">
        <v>189</v>
      </c>
      <c r="B190" t="s">
        <v>1125</v>
      </c>
      <c r="C190" t="s">
        <v>1147</v>
      </c>
      <c r="D190" t="s">
        <v>1148</v>
      </c>
    </row>
    <row r="191" spans="1:4">
      <c r="A191" s="1061">
        <v>190</v>
      </c>
      <c r="B191" t="s">
        <v>1125</v>
      </c>
      <c r="C191" t="s">
        <v>1149</v>
      </c>
      <c r="D191" t="s">
        <v>1150</v>
      </c>
    </row>
    <row r="192" spans="1:4">
      <c r="A192" s="1061">
        <v>191</v>
      </c>
      <c r="B192" t="s">
        <v>1125</v>
      </c>
      <c r="C192" t="s">
        <v>1125</v>
      </c>
      <c r="D192" t="s">
        <v>1126</v>
      </c>
    </row>
    <row r="193" spans="1:4">
      <c r="A193" s="1061">
        <v>192</v>
      </c>
      <c r="B193" t="s">
        <v>1125</v>
      </c>
      <c r="C193" t="s">
        <v>1151</v>
      </c>
      <c r="D193" t="s">
        <v>1152</v>
      </c>
    </row>
    <row r="194" spans="1:4">
      <c r="A194" s="1061">
        <v>193</v>
      </c>
      <c r="B194" t="s">
        <v>1125</v>
      </c>
      <c r="C194" t="s">
        <v>1153</v>
      </c>
      <c r="D194" t="s">
        <v>1154</v>
      </c>
    </row>
    <row r="195" spans="1:4">
      <c r="A195" s="1061">
        <v>194</v>
      </c>
      <c r="B195" t="s">
        <v>1125</v>
      </c>
      <c r="C195" t="s">
        <v>1155</v>
      </c>
      <c r="D195" t="s">
        <v>1156</v>
      </c>
    </row>
    <row r="196" spans="1:4">
      <c r="A196" s="1061">
        <v>195</v>
      </c>
      <c r="B196" t="s">
        <v>1125</v>
      </c>
      <c r="C196" t="s">
        <v>1157</v>
      </c>
      <c r="D196" t="s">
        <v>1158</v>
      </c>
    </row>
    <row r="197" spans="1:4">
      <c r="A197" s="1061">
        <v>196</v>
      </c>
      <c r="B197" t="s">
        <v>1159</v>
      </c>
      <c r="C197" t="s">
        <v>1161</v>
      </c>
      <c r="D197" t="s">
        <v>1162</v>
      </c>
    </row>
    <row r="198" spans="1:4">
      <c r="A198" s="1061">
        <v>197</v>
      </c>
      <c r="B198" t="s">
        <v>1159</v>
      </c>
      <c r="C198" t="s">
        <v>1163</v>
      </c>
      <c r="D198" t="s">
        <v>1164</v>
      </c>
    </row>
    <row r="199" spans="1:4">
      <c r="A199" s="1061">
        <v>198</v>
      </c>
      <c r="B199" t="s">
        <v>1159</v>
      </c>
      <c r="C199" t="s">
        <v>1165</v>
      </c>
      <c r="D199" t="s">
        <v>1166</v>
      </c>
    </row>
    <row r="200" spans="1:4">
      <c r="A200" s="1061">
        <v>199</v>
      </c>
      <c r="B200" t="s">
        <v>1159</v>
      </c>
      <c r="C200" t="s">
        <v>1167</v>
      </c>
      <c r="D200" t="s">
        <v>1168</v>
      </c>
    </row>
    <row r="201" spans="1:4">
      <c r="A201" s="1061">
        <v>200</v>
      </c>
      <c r="B201" t="s">
        <v>1159</v>
      </c>
      <c r="C201" t="s">
        <v>1169</v>
      </c>
      <c r="D201" t="s">
        <v>1170</v>
      </c>
    </row>
    <row r="202" spans="1:4">
      <c r="A202" s="1061">
        <v>201</v>
      </c>
      <c r="B202" t="s">
        <v>1159</v>
      </c>
      <c r="C202" t="s">
        <v>1171</v>
      </c>
      <c r="D202" t="s">
        <v>1172</v>
      </c>
    </row>
    <row r="203" spans="1:4">
      <c r="A203" s="1061">
        <v>202</v>
      </c>
      <c r="B203" t="s">
        <v>1159</v>
      </c>
      <c r="C203" t="s">
        <v>1159</v>
      </c>
      <c r="D203" t="s">
        <v>1160</v>
      </c>
    </row>
    <row r="204" spans="1:4">
      <c r="A204" s="1061">
        <v>203</v>
      </c>
      <c r="B204" t="s">
        <v>1159</v>
      </c>
      <c r="C204" t="s">
        <v>1173</v>
      </c>
      <c r="D204" t="s">
        <v>1174</v>
      </c>
    </row>
    <row r="205" spans="1:4">
      <c r="A205" s="1061">
        <v>204</v>
      </c>
      <c r="B205" t="s">
        <v>1159</v>
      </c>
      <c r="C205" t="s">
        <v>1175</v>
      </c>
      <c r="D205" t="s">
        <v>1176</v>
      </c>
    </row>
    <row r="206" spans="1:4">
      <c r="A206" s="1061">
        <v>205</v>
      </c>
      <c r="B206" t="s">
        <v>1159</v>
      </c>
      <c r="C206" t="s">
        <v>1177</v>
      </c>
      <c r="D206" t="s">
        <v>1178</v>
      </c>
    </row>
    <row r="207" spans="1:4">
      <c r="A207" s="1061">
        <v>206</v>
      </c>
      <c r="B207" t="s">
        <v>1159</v>
      </c>
      <c r="C207" t="s">
        <v>1179</v>
      </c>
      <c r="D207" t="s">
        <v>1180</v>
      </c>
    </row>
    <row r="208" spans="1:4">
      <c r="A208" s="1061">
        <v>207</v>
      </c>
      <c r="B208" t="s">
        <v>1181</v>
      </c>
      <c r="C208" t="s">
        <v>1183</v>
      </c>
      <c r="D208" t="s">
        <v>1184</v>
      </c>
    </row>
    <row r="209" spans="1:4">
      <c r="A209" s="1061">
        <v>208</v>
      </c>
      <c r="B209" t="s">
        <v>1181</v>
      </c>
      <c r="C209" t="s">
        <v>805</v>
      </c>
      <c r="D209" t="s">
        <v>1185</v>
      </c>
    </row>
    <row r="210" spans="1:4">
      <c r="A210" s="1061">
        <v>209</v>
      </c>
      <c r="B210" t="s">
        <v>1181</v>
      </c>
      <c r="C210" t="s">
        <v>1186</v>
      </c>
      <c r="D210" t="s">
        <v>1187</v>
      </c>
    </row>
    <row r="211" spans="1:4">
      <c r="A211" s="1061">
        <v>210</v>
      </c>
      <c r="B211" t="s">
        <v>1181</v>
      </c>
      <c r="C211" t="s">
        <v>1188</v>
      </c>
      <c r="D211" t="s">
        <v>1189</v>
      </c>
    </row>
    <row r="212" spans="1:4">
      <c r="A212" s="1061">
        <v>211</v>
      </c>
      <c r="B212" t="s">
        <v>1181</v>
      </c>
      <c r="C212" t="s">
        <v>1190</v>
      </c>
      <c r="D212" t="s">
        <v>1191</v>
      </c>
    </row>
    <row r="213" spans="1:4">
      <c r="A213" s="1061">
        <v>212</v>
      </c>
      <c r="B213" t="s">
        <v>1181</v>
      </c>
      <c r="C213" t="s">
        <v>1192</v>
      </c>
      <c r="D213" t="s">
        <v>1193</v>
      </c>
    </row>
    <row r="214" spans="1:4">
      <c r="A214" s="1061">
        <v>213</v>
      </c>
      <c r="B214" t="s">
        <v>1181</v>
      </c>
      <c r="C214" t="s">
        <v>1194</v>
      </c>
      <c r="D214" t="s">
        <v>1195</v>
      </c>
    </row>
    <row r="215" spans="1:4">
      <c r="A215" s="1061">
        <v>214</v>
      </c>
      <c r="B215" t="s">
        <v>1181</v>
      </c>
      <c r="C215" t="s">
        <v>1196</v>
      </c>
      <c r="D215" t="s">
        <v>1197</v>
      </c>
    </row>
    <row r="216" spans="1:4">
      <c r="A216" s="1061">
        <v>215</v>
      </c>
      <c r="B216" t="s">
        <v>1181</v>
      </c>
      <c r="C216" t="s">
        <v>1198</v>
      </c>
      <c r="D216" t="s">
        <v>1199</v>
      </c>
    </row>
    <row r="217" spans="1:4">
      <c r="A217" s="1061">
        <v>216</v>
      </c>
      <c r="B217" t="s">
        <v>1181</v>
      </c>
      <c r="C217" t="s">
        <v>1181</v>
      </c>
      <c r="D217" t="s">
        <v>1182</v>
      </c>
    </row>
    <row r="218" spans="1:4">
      <c r="A218" s="1061">
        <v>217</v>
      </c>
      <c r="B218" t="s">
        <v>1181</v>
      </c>
      <c r="C218" t="s">
        <v>1200</v>
      </c>
      <c r="D218" t="s">
        <v>1201</v>
      </c>
    </row>
    <row r="219" spans="1:4">
      <c r="A219" s="1061">
        <v>218</v>
      </c>
      <c r="B219" t="s">
        <v>1181</v>
      </c>
      <c r="C219" t="s">
        <v>1202</v>
      </c>
      <c r="D219" t="s">
        <v>1203</v>
      </c>
    </row>
    <row r="220" spans="1:4">
      <c r="A220" s="1061">
        <v>219</v>
      </c>
      <c r="B220" t="s">
        <v>1181</v>
      </c>
      <c r="C220" t="s">
        <v>1204</v>
      </c>
      <c r="D220" t="s">
        <v>1205</v>
      </c>
    </row>
    <row r="221" spans="1:4">
      <c r="A221" s="1061">
        <v>220</v>
      </c>
      <c r="B221" t="s">
        <v>1206</v>
      </c>
      <c r="C221" t="s">
        <v>1208</v>
      </c>
      <c r="D221" t="s">
        <v>1209</v>
      </c>
    </row>
    <row r="222" spans="1:4">
      <c r="A222" s="1061">
        <v>221</v>
      </c>
      <c r="B222" t="s">
        <v>1206</v>
      </c>
      <c r="C222" t="s">
        <v>917</v>
      </c>
      <c r="D222" t="s">
        <v>1210</v>
      </c>
    </row>
    <row r="223" spans="1:4">
      <c r="A223" s="1061">
        <v>222</v>
      </c>
      <c r="B223" t="s">
        <v>1206</v>
      </c>
      <c r="C223" t="s">
        <v>1038</v>
      </c>
      <c r="D223" t="s">
        <v>1211</v>
      </c>
    </row>
    <row r="224" spans="1:4">
      <c r="A224" s="1061">
        <v>223</v>
      </c>
      <c r="B224" t="s">
        <v>1206</v>
      </c>
      <c r="C224" t="s">
        <v>1212</v>
      </c>
      <c r="D224" t="s">
        <v>1213</v>
      </c>
    </row>
    <row r="225" spans="1:4">
      <c r="A225" s="1061">
        <v>224</v>
      </c>
      <c r="B225" t="s">
        <v>1206</v>
      </c>
      <c r="C225" t="s">
        <v>1214</v>
      </c>
      <c r="D225" t="s">
        <v>1215</v>
      </c>
    </row>
    <row r="226" spans="1:4">
      <c r="A226" s="1061">
        <v>225</v>
      </c>
      <c r="B226" t="s">
        <v>1206</v>
      </c>
      <c r="C226" t="s">
        <v>1216</v>
      </c>
      <c r="D226" t="s">
        <v>1217</v>
      </c>
    </row>
    <row r="227" spans="1:4">
      <c r="A227" s="1061">
        <v>226</v>
      </c>
      <c r="B227" t="s">
        <v>1206</v>
      </c>
      <c r="C227" t="s">
        <v>1218</v>
      </c>
      <c r="D227" t="s">
        <v>1219</v>
      </c>
    </row>
    <row r="228" spans="1:4">
      <c r="A228" s="1061">
        <v>227</v>
      </c>
      <c r="B228" t="s">
        <v>1206</v>
      </c>
      <c r="C228" t="s">
        <v>1220</v>
      </c>
      <c r="D228" t="s">
        <v>1221</v>
      </c>
    </row>
    <row r="229" spans="1:4">
      <c r="A229" s="1061">
        <v>228</v>
      </c>
      <c r="B229" t="s">
        <v>1206</v>
      </c>
      <c r="C229" t="s">
        <v>1206</v>
      </c>
      <c r="D229" t="s">
        <v>1207</v>
      </c>
    </row>
    <row r="230" spans="1:4">
      <c r="A230" s="1061">
        <v>229</v>
      </c>
      <c r="B230" t="s">
        <v>1206</v>
      </c>
      <c r="C230" t="s">
        <v>1222</v>
      </c>
      <c r="D230" t="s">
        <v>1223</v>
      </c>
    </row>
    <row r="231" spans="1:4">
      <c r="A231" s="1061">
        <v>230</v>
      </c>
      <c r="B231" t="s">
        <v>1206</v>
      </c>
      <c r="C231" t="s">
        <v>1224</v>
      </c>
      <c r="D231" t="s">
        <v>1225</v>
      </c>
    </row>
    <row r="232" spans="1:4">
      <c r="A232" s="1061">
        <v>231</v>
      </c>
      <c r="B232" t="s">
        <v>1206</v>
      </c>
      <c r="C232" t="s">
        <v>1226</v>
      </c>
      <c r="D232" t="s">
        <v>1227</v>
      </c>
    </row>
    <row r="233" spans="1:4">
      <c r="A233" s="1061">
        <v>232</v>
      </c>
      <c r="B233" t="s">
        <v>1206</v>
      </c>
      <c r="C233" t="s">
        <v>1228</v>
      </c>
      <c r="D233" t="s">
        <v>1229</v>
      </c>
    </row>
    <row r="234" spans="1:4">
      <c r="A234" s="1061">
        <v>233</v>
      </c>
      <c r="B234" t="s">
        <v>1206</v>
      </c>
      <c r="C234" t="s">
        <v>1230</v>
      </c>
      <c r="D234" t="s">
        <v>1231</v>
      </c>
    </row>
    <row r="235" spans="1:4">
      <c r="A235" s="1061">
        <v>234</v>
      </c>
      <c r="B235" t="s">
        <v>1232</v>
      </c>
      <c r="C235" t="s">
        <v>1234</v>
      </c>
      <c r="D235" t="s">
        <v>1235</v>
      </c>
    </row>
    <row r="236" spans="1:4">
      <c r="A236" s="1061">
        <v>235</v>
      </c>
      <c r="B236" t="s">
        <v>1232</v>
      </c>
      <c r="C236" t="s">
        <v>1067</v>
      </c>
      <c r="D236" t="s">
        <v>1236</v>
      </c>
    </row>
    <row r="237" spans="1:4">
      <c r="A237" s="1061">
        <v>236</v>
      </c>
      <c r="B237" t="s">
        <v>1232</v>
      </c>
      <c r="C237" t="s">
        <v>1237</v>
      </c>
      <c r="D237" t="s">
        <v>1238</v>
      </c>
    </row>
    <row r="238" spans="1:4">
      <c r="A238" s="1061">
        <v>237</v>
      </c>
      <c r="B238" t="s">
        <v>1232</v>
      </c>
      <c r="C238" t="s">
        <v>1239</v>
      </c>
      <c r="D238" t="s">
        <v>1240</v>
      </c>
    </row>
    <row r="239" spans="1:4">
      <c r="A239" s="1061">
        <v>238</v>
      </c>
      <c r="B239" t="s">
        <v>1232</v>
      </c>
      <c r="C239" t="s">
        <v>783</v>
      </c>
      <c r="D239" t="s">
        <v>1241</v>
      </c>
    </row>
    <row r="240" spans="1:4">
      <c r="A240" s="1061">
        <v>239</v>
      </c>
      <c r="B240" t="s">
        <v>1232</v>
      </c>
      <c r="C240" t="s">
        <v>1242</v>
      </c>
      <c r="D240" t="s">
        <v>1243</v>
      </c>
    </row>
    <row r="241" spans="1:4">
      <c r="A241" s="1061">
        <v>240</v>
      </c>
      <c r="B241" t="s">
        <v>1232</v>
      </c>
      <c r="C241" t="s">
        <v>1244</v>
      </c>
      <c r="D241" t="s">
        <v>1245</v>
      </c>
    </row>
    <row r="242" spans="1:4">
      <c r="A242" s="1061">
        <v>241</v>
      </c>
      <c r="B242" t="s">
        <v>1232</v>
      </c>
      <c r="C242" t="s">
        <v>1246</v>
      </c>
      <c r="D242" t="s">
        <v>1247</v>
      </c>
    </row>
    <row r="243" spans="1:4">
      <c r="A243" s="1061">
        <v>242</v>
      </c>
      <c r="B243" t="s">
        <v>1232</v>
      </c>
      <c r="C243" t="s">
        <v>1248</v>
      </c>
      <c r="D243" t="s">
        <v>1249</v>
      </c>
    </row>
    <row r="244" spans="1:4">
      <c r="A244" s="1061">
        <v>243</v>
      </c>
      <c r="B244" t="s">
        <v>1232</v>
      </c>
      <c r="C244" t="s">
        <v>1250</v>
      </c>
      <c r="D244" t="s">
        <v>1251</v>
      </c>
    </row>
    <row r="245" spans="1:4">
      <c r="A245" s="1061">
        <v>244</v>
      </c>
      <c r="B245" t="s">
        <v>1232</v>
      </c>
      <c r="C245" t="s">
        <v>1173</v>
      </c>
      <c r="D245" t="s">
        <v>1252</v>
      </c>
    </row>
    <row r="246" spans="1:4">
      <c r="A246" s="1061">
        <v>245</v>
      </c>
      <c r="B246" t="s">
        <v>1232</v>
      </c>
      <c r="C246" t="s">
        <v>1253</v>
      </c>
      <c r="D246" t="s">
        <v>1254</v>
      </c>
    </row>
    <row r="247" spans="1:4">
      <c r="A247" s="1061">
        <v>246</v>
      </c>
      <c r="B247" t="s">
        <v>1232</v>
      </c>
      <c r="C247" t="s">
        <v>1255</v>
      </c>
      <c r="D247" t="s">
        <v>1256</v>
      </c>
    </row>
    <row r="248" spans="1:4">
      <c r="A248" s="1061">
        <v>247</v>
      </c>
      <c r="B248" t="s">
        <v>1232</v>
      </c>
      <c r="C248" t="s">
        <v>1014</v>
      </c>
      <c r="D248" t="s">
        <v>1257</v>
      </c>
    </row>
    <row r="249" spans="1:4">
      <c r="A249" s="1061">
        <v>248</v>
      </c>
      <c r="B249" t="s">
        <v>1232</v>
      </c>
      <c r="C249" t="s">
        <v>1258</v>
      </c>
      <c r="D249" t="s">
        <v>1259</v>
      </c>
    </row>
    <row r="250" spans="1:4">
      <c r="A250" s="1061">
        <v>249</v>
      </c>
      <c r="B250" t="s">
        <v>1232</v>
      </c>
      <c r="C250" t="s">
        <v>1260</v>
      </c>
      <c r="D250" t="s">
        <v>1261</v>
      </c>
    </row>
    <row r="251" spans="1:4">
      <c r="A251" s="1061">
        <v>250</v>
      </c>
      <c r="B251" t="s">
        <v>1232</v>
      </c>
      <c r="C251" t="s">
        <v>1262</v>
      </c>
      <c r="D251" t="s">
        <v>1263</v>
      </c>
    </row>
    <row r="252" spans="1:4">
      <c r="A252" s="1061">
        <v>251</v>
      </c>
      <c r="B252" t="s">
        <v>1232</v>
      </c>
      <c r="C252" t="s">
        <v>1264</v>
      </c>
      <c r="D252" t="s">
        <v>1265</v>
      </c>
    </row>
    <row r="253" spans="1:4">
      <c r="A253" s="1061">
        <v>252</v>
      </c>
      <c r="B253" t="s">
        <v>1232</v>
      </c>
      <c r="C253" t="s">
        <v>1232</v>
      </c>
      <c r="D253" t="s">
        <v>1233</v>
      </c>
    </row>
    <row r="254" spans="1:4">
      <c r="A254" s="1061">
        <v>253</v>
      </c>
      <c r="B254" t="s">
        <v>1232</v>
      </c>
      <c r="C254" t="s">
        <v>1266</v>
      </c>
      <c r="D254" t="s">
        <v>1267</v>
      </c>
    </row>
    <row r="255" spans="1:4">
      <c r="A255" s="1061">
        <v>254</v>
      </c>
      <c r="B255" t="s">
        <v>1268</v>
      </c>
      <c r="C255" t="s">
        <v>1270</v>
      </c>
      <c r="D255" t="s">
        <v>1271</v>
      </c>
    </row>
    <row r="256" spans="1:4">
      <c r="A256" s="1061">
        <v>255</v>
      </c>
      <c r="B256" t="s">
        <v>1268</v>
      </c>
      <c r="C256" t="s">
        <v>1272</v>
      </c>
      <c r="D256" t="s">
        <v>1273</v>
      </c>
    </row>
    <row r="257" spans="1:4">
      <c r="A257" s="1061">
        <v>256</v>
      </c>
      <c r="B257" t="s">
        <v>1268</v>
      </c>
      <c r="C257" t="s">
        <v>1274</v>
      </c>
      <c r="D257" t="s">
        <v>1275</v>
      </c>
    </row>
    <row r="258" spans="1:4">
      <c r="A258" s="1061">
        <v>257</v>
      </c>
      <c r="B258" t="s">
        <v>1268</v>
      </c>
      <c r="C258" t="s">
        <v>921</v>
      </c>
      <c r="D258" t="s">
        <v>1276</v>
      </c>
    </row>
    <row r="259" spans="1:4">
      <c r="A259" s="1061">
        <v>258</v>
      </c>
      <c r="B259" t="s">
        <v>1268</v>
      </c>
      <c r="C259" t="s">
        <v>1277</v>
      </c>
      <c r="D259" t="s">
        <v>1278</v>
      </c>
    </row>
    <row r="260" spans="1:4">
      <c r="A260" s="1061">
        <v>259</v>
      </c>
      <c r="B260" t="s">
        <v>1268</v>
      </c>
      <c r="C260" t="s">
        <v>1279</v>
      </c>
      <c r="D260" t="s">
        <v>1280</v>
      </c>
    </row>
    <row r="261" spans="1:4">
      <c r="A261" s="1061">
        <v>260</v>
      </c>
      <c r="B261" t="s">
        <v>1268</v>
      </c>
      <c r="C261" t="s">
        <v>1268</v>
      </c>
      <c r="D261" t="s">
        <v>1269</v>
      </c>
    </row>
    <row r="262" spans="1:4">
      <c r="A262" s="1061">
        <v>261</v>
      </c>
      <c r="B262" t="s">
        <v>1268</v>
      </c>
      <c r="C262" t="s">
        <v>1281</v>
      </c>
      <c r="D262" t="s">
        <v>1282</v>
      </c>
    </row>
    <row r="263" spans="1:4">
      <c r="A263" s="1061">
        <v>262</v>
      </c>
      <c r="B263" t="s">
        <v>1283</v>
      </c>
      <c r="C263" t="s">
        <v>1285</v>
      </c>
      <c r="D263" t="s">
        <v>1286</v>
      </c>
    </row>
    <row r="264" spans="1:4">
      <c r="A264" s="1061">
        <v>263</v>
      </c>
      <c r="B264" t="s">
        <v>1283</v>
      </c>
      <c r="C264" t="s">
        <v>1287</v>
      </c>
      <c r="D264" t="s">
        <v>1288</v>
      </c>
    </row>
    <row r="265" spans="1:4">
      <c r="A265" s="1061">
        <v>264</v>
      </c>
      <c r="B265" t="s">
        <v>1283</v>
      </c>
      <c r="C265" t="s">
        <v>1289</v>
      </c>
      <c r="D265" t="s">
        <v>1290</v>
      </c>
    </row>
    <row r="266" spans="1:4">
      <c r="A266" s="1061">
        <v>265</v>
      </c>
      <c r="B266" t="s">
        <v>1283</v>
      </c>
      <c r="C266" t="s">
        <v>1291</v>
      </c>
      <c r="D266" t="s">
        <v>1292</v>
      </c>
    </row>
    <row r="267" spans="1:4">
      <c r="A267" s="1061">
        <v>266</v>
      </c>
      <c r="B267" t="s">
        <v>1283</v>
      </c>
      <c r="C267" t="s">
        <v>1293</v>
      </c>
      <c r="D267" t="s">
        <v>1294</v>
      </c>
    </row>
    <row r="268" spans="1:4">
      <c r="A268" s="1061">
        <v>267</v>
      </c>
      <c r="B268" t="s">
        <v>1283</v>
      </c>
      <c r="C268" t="s">
        <v>1295</v>
      </c>
      <c r="D268" t="s">
        <v>1296</v>
      </c>
    </row>
    <row r="269" spans="1:4">
      <c r="A269" s="1061">
        <v>268</v>
      </c>
      <c r="B269" t="s">
        <v>1283</v>
      </c>
      <c r="C269" t="s">
        <v>1297</v>
      </c>
      <c r="D269" t="s">
        <v>1298</v>
      </c>
    </row>
    <row r="270" spans="1:4">
      <c r="A270" s="1061">
        <v>269</v>
      </c>
      <c r="B270" t="s">
        <v>1283</v>
      </c>
      <c r="C270" t="s">
        <v>1299</v>
      </c>
      <c r="D270" t="s">
        <v>1300</v>
      </c>
    </row>
    <row r="271" spans="1:4">
      <c r="A271" s="1061">
        <v>270</v>
      </c>
      <c r="B271" t="s">
        <v>1283</v>
      </c>
      <c r="C271" t="s">
        <v>1301</v>
      </c>
      <c r="D271" t="s">
        <v>1302</v>
      </c>
    </row>
    <row r="272" spans="1:4">
      <c r="A272" s="1061">
        <v>271</v>
      </c>
      <c r="B272" t="s">
        <v>1283</v>
      </c>
      <c r="C272" t="s">
        <v>1303</v>
      </c>
      <c r="D272" t="s">
        <v>1304</v>
      </c>
    </row>
    <row r="273" spans="1:4">
      <c r="A273" s="1061">
        <v>272</v>
      </c>
      <c r="B273" t="s">
        <v>1283</v>
      </c>
      <c r="C273" t="s">
        <v>1305</v>
      </c>
      <c r="D273" t="s">
        <v>1306</v>
      </c>
    </row>
    <row r="274" spans="1:4">
      <c r="A274" s="1061">
        <v>273</v>
      </c>
      <c r="B274" t="s">
        <v>1283</v>
      </c>
      <c r="C274" t="s">
        <v>1307</v>
      </c>
      <c r="D274" t="s">
        <v>1308</v>
      </c>
    </row>
    <row r="275" spans="1:4">
      <c r="A275" s="1061">
        <v>274</v>
      </c>
      <c r="B275" t="s">
        <v>1283</v>
      </c>
      <c r="C275" t="s">
        <v>860</v>
      </c>
      <c r="D275" t="s">
        <v>1309</v>
      </c>
    </row>
    <row r="276" spans="1:4">
      <c r="A276" s="1061">
        <v>275</v>
      </c>
      <c r="B276" t="s">
        <v>1283</v>
      </c>
      <c r="C276" t="s">
        <v>1310</v>
      </c>
      <c r="D276" t="s">
        <v>1311</v>
      </c>
    </row>
    <row r="277" spans="1:4">
      <c r="A277" s="1061">
        <v>276</v>
      </c>
      <c r="B277" t="s">
        <v>1283</v>
      </c>
      <c r="C277" t="s">
        <v>1312</v>
      </c>
      <c r="D277" t="s">
        <v>1313</v>
      </c>
    </row>
    <row r="278" spans="1:4">
      <c r="A278" s="1061">
        <v>277</v>
      </c>
      <c r="B278" t="s">
        <v>1283</v>
      </c>
      <c r="C278" t="s">
        <v>1314</v>
      </c>
      <c r="D278" t="s">
        <v>1315</v>
      </c>
    </row>
    <row r="279" spans="1:4">
      <c r="A279" s="1061">
        <v>278</v>
      </c>
      <c r="B279" t="s">
        <v>1283</v>
      </c>
      <c r="C279" t="s">
        <v>1316</v>
      </c>
      <c r="D279" t="s">
        <v>1317</v>
      </c>
    </row>
    <row r="280" spans="1:4">
      <c r="A280" s="1061">
        <v>279</v>
      </c>
      <c r="B280" t="s">
        <v>1283</v>
      </c>
      <c r="C280" t="s">
        <v>1318</v>
      </c>
      <c r="D280" t="s">
        <v>1319</v>
      </c>
    </row>
    <row r="281" spans="1:4">
      <c r="A281" s="1061">
        <v>280</v>
      </c>
      <c r="B281" t="s">
        <v>1283</v>
      </c>
      <c r="C281" t="s">
        <v>1320</v>
      </c>
      <c r="D281" t="s">
        <v>1321</v>
      </c>
    </row>
    <row r="282" spans="1:4">
      <c r="A282" s="1061">
        <v>281</v>
      </c>
      <c r="B282" t="s">
        <v>1283</v>
      </c>
      <c r="C282" t="s">
        <v>1322</v>
      </c>
      <c r="D282" t="s">
        <v>1323</v>
      </c>
    </row>
    <row r="283" spans="1:4">
      <c r="A283" s="1061">
        <v>282</v>
      </c>
      <c r="B283" t="s">
        <v>1283</v>
      </c>
      <c r="C283" t="s">
        <v>1324</v>
      </c>
      <c r="D283" t="s">
        <v>1325</v>
      </c>
    </row>
    <row r="284" spans="1:4">
      <c r="A284" s="1061">
        <v>283</v>
      </c>
      <c r="B284" t="s">
        <v>1283</v>
      </c>
      <c r="C284" t="s">
        <v>1326</v>
      </c>
      <c r="D284" t="s">
        <v>1327</v>
      </c>
    </row>
    <row r="285" spans="1:4">
      <c r="A285" s="1061">
        <v>284</v>
      </c>
      <c r="B285" t="s">
        <v>1283</v>
      </c>
      <c r="C285" t="s">
        <v>1328</v>
      </c>
      <c r="D285" t="s">
        <v>1329</v>
      </c>
    </row>
    <row r="286" spans="1:4">
      <c r="A286" s="1061">
        <v>285</v>
      </c>
      <c r="B286" t="s">
        <v>1283</v>
      </c>
      <c r="C286" t="s">
        <v>1330</v>
      </c>
      <c r="D286" t="s">
        <v>1331</v>
      </c>
    </row>
    <row r="287" spans="1:4">
      <c r="A287" s="1061">
        <v>286</v>
      </c>
      <c r="B287" t="s">
        <v>1283</v>
      </c>
      <c r="C287" t="s">
        <v>1332</v>
      </c>
      <c r="D287" t="s">
        <v>1333</v>
      </c>
    </row>
    <row r="288" spans="1:4">
      <c r="A288" s="1061">
        <v>287</v>
      </c>
      <c r="B288" t="s">
        <v>1283</v>
      </c>
      <c r="C288" t="s">
        <v>1334</v>
      </c>
      <c r="D288" t="s">
        <v>1335</v>
      </c>
    </row>
    <row r="289" spans="1:4">
      <c r="A289" s="1061">
        <v>288</v>
      </c>
      <c r="B289" t="s">
        <v>1283</v>
      </c>
      <c r="C289" t="s">
        <v>1336</v>
      </c>
      <c r="D289" t="s">
        <v>1337</v>
      </c>
    </row>
    <row r="290" spans="1:4">
      <c r="A290" s="1061">
        <v>289</v>
      </c>
      <c r="B290" t="s">
        <v>1283</v>
      </c>
      <c r="C290" t="s">
        <v>935</v>
      </c>
      <c r="D290" t="s">
        <v>1338</v>
      </c>
    </row>
    <row r="291" spans="1:4">
      <c r="A291" s="1061">
        <v>290</v>
      </c>
      <c r="B291" t="s">
        <v>1283</v>
      </c>
      <c r="C291" t="s">
        <v>1339</v>
      </c>
      <c r="D291" t="s">
        <v>1340</v>
      </c>
    </row>
    <row r="292" spans="1:4">
      <c r="A292" s="1061">
        <v>291</v>
      </c>
      <c r="B292" t="s">
        <v>1283</v>
      </c>
      <c r="C292" t="s">
        <v>1341</v>
      </c>
      <c r="D292" t="s">
        <v>1342</v>
      </c>
    </row>
    <row r="293" spans="1:4">
      <c r="A293" s="1061">
        <v>292</v>
      </c>
      <c r="B293" t="s">
        <v>1283</v>
      </c>
      <c r="C293" t="s">
        <v>1343</v>
      </c>
      <c r="D293" t="s">
        <v>1344</v>
      </c>
    </row>
    <row r="294" spans="1:4">
      <c r="A294" s="1061">
        <v>293</v>
      </c>
      <c r="B294" t="s">
        <v>1283</v>
      </c>
      <c r="C294" t="s">
        <v>1345</v>
      </c>
      <c r="D294" t="s">
        <v>1346</v>
      </c>
    </row>
    <row r="295" spans="1:4">
      <c r="A295" s="1061">
        <v>294</v>
      </c>
      <c r="B295" t="s">
        <v>1283</v>
      </c>
      <c r="C295" t="s">
        <v>1347</v>
      </c>
      <c r="D295" t="s">
        <v>1348</v>
      </c>
    </row>
    <row r="296" spans="1:4">
      <c r="A296" s="1061">
        <v>295</v>
      </c>
      <c r="B296" t="s">
        <v>1283</v>
      </c>
      <c r="C296" t="s">
        <v>1283</v>
      </c>
      <c r="D296" t="s">
        <v>1284</v>
      </c>
    </row>
    <row r="297" spans="1:4">
      <c r="A297" s="1061">
        <v>296</v>
      </c>
      <c r="B297" t="s">
        <v>1283</v>
      </c>
      <c r="C297" t="s">
        <v>1349</v>
      </c>
      <c r="D297" t="s">
        <v>1350</v>
      </c>
    </row>
    <row r="298" spans="1:4">
      <c r="A298" s="1061">
        <v>297</v>
      </c>
      <c r="B298" t="s">
        <v>1351</v>
      </c>
      <c r="C298" t="s">
        <v>1353</v>
      </c>
      <c r="D298" t="s">
        <v>1354</v>
      </c>
    </row>
    <row r="299" spans="1:4">
      <c r="A299" s="1061">
        <v>298</v>
      </c>
      <c r="B299" t="s">
        <v>1351</v>
      </c>
      <c r="C299" t="s">
        <v>1355</v>
      </c>
      <c r="D299" t="s">
        <v>1356</v>
      </c>
    </row>
    <row r="300" spans="1:4">
      <c r="A300" s="1061">
        <v>299</v>
      </c>
      <c r="B300" t="s">
        <v>1351</v>
      </c>
      <c r="C300" t="s">
        <v>1357</v>
      </c>
      <c r="D300" t="s">
        <v>1358</v>
      </c>
    </row>
    <row r="301" spans="1:4">
      <c r="A301" s="1061">
        <v>300</v>
      </c>
      <c r="B301" t="s">
        <v>1351</v>
      </c>
      <c r="C301" t="s">
        <v>1359</v>
      </c>
      <c r="D301" t="s">
        <v>1360</v>
      </c>
    </row>
    <row r="302" spans="1:4">
      <c r="A302" s="1061">
        <v>301</v>
      </c>
      <c r="B302" t="s">
        <v>1351</v>
      </c>
      <c r="C302" t="s">
        <v>1361</v>
      </c>
      <c r="D302" t="s">
        <v>1362</v>
      </c>
    </row>
    <row r="303" spans="1:4">
      <c r="A303" s="1061">
        <v>302</v>
      </c>
      <c r="B303" t="s">
        <v>1351</v>
      </c>
      <c r="C303" t="s">
        <v>1363</v>
      </c>
      <c r="D303" t="s">
        <v>1364</v>
      </c>
    </row>
    <row r="304" spans="1:4">
      <c r="A304" s="1061">
        <v>303</v>
      </c>
      <c r="B304" t="s">
        <v>1351</v>
      </c>
      <c r="C304" t="s">
        <v>1365</v>
      </c>
      <c r="D304" t="s">
        <v>1366</v>
      </c>
    </row>
    <row r="305" spans="1:4">
      <c r="A305" s="1061">
        <v>304</v>
      </c>
      <c r="B305" t="s">
        <v>1351</v>
      </c>
      <c r="C305" t="s">
        <v>1367</v>
      </c>
      <c r="D305" t="s">
        <v>1368</v>
      </c>
    </row>
    <row r="306" spans="1:4">
      <c r="A306" s="1061">
        <v>305</v>
      </c>
      <c r="B306" t="s">
        <v>1351</v>
      </c>
      <c r="C306" t="s">
        <v>840</v>
      </c>
      <c r="D306" t="s">
        <v>1369</v>
      </c>
    </row>
    <row r="307" spans="1:4">
      <c r="A307" s="1061">
        <v>306</v>
      </c>
      <c r="B307" t="s">
        <v>1351</v>
      </c>
      <c r="C307" t="s">
        <v>1370</v>
      </c>
      <c r="D307" t="s">
        <v>1371</v>
      </c>
    </row>
    <row r="308" spans="1:4">
      <c r="A308" s="1061">
        <v>307</v>
      </c>
      <c r="B308" t="s">
        <v>1351</v>
      </c>
      <c r="C308" t="s">
        <v>1372</v>
      </c>
      <c r="D308" t="s">
        <v>1373</v>
      </c>
    </row>
    <row r="309" spans="1:4">
      <c r="A309" s="1061">
        <v>308</v>
      </c>
      <c r="B309" t="s">
        <v>1351</v>
      </c>
      <c r="C309" t="s">
        <v>1374</v>
      </c>
      <c r="D309" t="s">
        <v>1375</v>
      </c>
    </row>
    <row r="310" spans="1:4">
      <c r="A310" s="1061">
        <v>309</v>
      </c>
      <c r="B310" t="s">
        <v>1351</v>
      </c>
      <c r="C310" t="s">
        <v>1351</v>
      </c>
      <c r="D310" t="s">
        <v>1352</v>
      </c>
    </row>
    <row r="311" spans="1:4">
      <c r="A311" s="1061">
        <v>310</v>
      </c>
      <c r="B311" t="s">
        <v>1351</v>
      </c>
      <c r="C311" t="s">
        <v>1376</v>
      </c>
      <c r="D311" t="s">
        <v>1377</v>
      </c>
    </row>
    <row r="312" spans="1:4">
      <c r="A312" s="1061">
        <v>311</v>
      </c>
      <c r="B312" t="s">
        <v>1378</v>
      </c>
      <c r="C312" t="s">
        <v>1378</v>
      </c>
      <c r="D312" t="s">
        <v>1379</v>
      </c>
    </row>
    <row r="313" spans="1:4">
      <c r="A313" s="1061">
        <v>312</v>
      </c>
      <c r="B313" t="s">
        <v>1380</v>
      </c>
      <c r="C313" t="s">
        <v>850</v>
      </c>
      <c r="D313" t="s">
        <v>1382</v>
      </c>
    </row>
    <row r="314" spans="1:4">
      <c r="A314" s="1061">
        <v>313</v>
      </c>
      <c r="B314" t="s">
        <v>1380</v>
      </c>
      <c r="C314" t="s">
        <v>1383</v>
      </c>
      <c r="D314" t="s">
        <v>1384</v>
      </c>
    </row>
    <row r="315" spans="1:4">
      <c r="A315" s="1061">
        <v>314</v>
      </c>
      <c r="B315" t="s">
        <v>1380</v>
      </c>
      <c r="C315" t="s">
        <v>1385</v>
      </c>
      <c r="D315" t="s">
        <v>1386</v>
      </c>
    </row>
    <row r="316" spans="1:4">
      <c r="A316" s="1061">
        <v>315</v>
      </c>
      <c r="B316" t="s">
        <v>1380</v>
      </c>
      <c r="C316" t="s">
        <v>1387</v>
      </c>
      <c r="D316" t="s">
        <v>1388</v>
      </c>
    </row>
    <row r="317" spans="1:4">
      <c r="A317" s="1061">
        <v>316</v>
      </c>
      <c r="B317" t="s">
        <v>1380</v>
      </c>
      <c r="C317" t="s">
        <v>1389</v>
      </c>
      <c r="D317" t="s">
        <v>1390</v>
      </c>
    </row>
    <row r="318" spans="1:4">
      <c r="A318" s="1061">
        <v>317</v>
      </c>
      <c r="B318" t="s">
        <v>1380</v>
      </c>
      <c r="C318" t="s">
        <v>1391</v>
      </c>
      <c r="D318" t="s">
        <v>1392</v>
      </c>
    </row>
    <row r="319" spans="1:4">
      <c r="A319" s="1061">
        <v>318</v>
      </c>
      <c r="B319" t="s">
        <v>1380</v>
      </c>
      <c r="C319" t="s">
        <v>1393</v>
      </c>
      <c r="D319" t="s">
        <v>1394</v>
      </c>
    </row>
    <row r="320" spans="1:4">
      <c r="A320" s="1061">
        <v>319</v>
      </c>
      <c r="B320" t="s">
        <v>1380</v>
      </c>
      <c r="C320" t="s">
        <v>1395</v>
      </c>
      <c r="D320" t="s">
        <v>1396</v>
      </c>
    </row>
    <row r="321" spans="1:4">
      <c r="A321" s="1061">
        <v>320</v>
      </c>
      <c r="B321" t="s">
        <v>1380</v>
      </c>
      <c r="C321" t="s">
        <v>1397</v>
      </c>
      <c r="D321" t="s">
        <v>1398</v>
      </c>
    </row>
    <row r="322" spans="1:4">
      <c r="A322" s="1061">
        <v>321</v>
      </c>
      <c r="B322" t="s">
        <v>1380</v>
      </c>
      <c r="C322" t="s">
        <v>1399</v>
      </c>
      <c r="D322" t="s">
        <v>1400</v>
      </c>
    </row>
    <row r="323" spans="1:4">
      <c r="A323" s="1061">
        <v>322</v>
      </c>
      <c r="B323" t="s">
        <v>1380</v>
      </c>
      <c r="C323" t="s">
        <v>1401</v>
      </c>
      <c r="D323" t="s">
        <v>1402</v>
      </c>
    </row>
    <row r="324" spans="1:4">
      <c r="A324" s="1061">
        <v>323</v>
      </c>
      <c r="B324" t="s">
        <v>1380</v>
      </c>
      <c r="C324" t="s">
        <v>1403</v>
      </c>
      <c r="D324" t="s">
        <v>1404</v>
      </c>
    </row>
    <row r="325" spans="1:4">
      <c r="A325" s="1061">
        <v>324</v>
      </c>
      <c r="B325" t="s">
        <v>1380</v>
      </c>
      <c r="C325" t="s">
        <v>1405</v>
      </c>
      <c r="D325" t="s">
        <v>1406</v>
      </c>
    </row>
    <row r="326" spans="1:4">
      <c r="A326" s="1061">
        <v>325</v>
      </c>
      <c r="B326" t="s">
        <v>1380</v>
      </c>
      <c r="C326" t="s">
        <v>1407</v>
      </c>
      <c r="D326" t="s">
        <v>1408</v>
      </c>
    </row>
    <row r="327" spans="1:4">
      <c r="A327" s="1061">
        <v>326</v>
      </c>
      <c r="B327" t="s">
        <v>1380</v>
      </c>
      <c r="C327" t="s">
        <v>1409</v>
      </c>
      <c r="D327" t="s">
        <v>1410</v>
      </c>
    </row>
    <row r="328" spans="1:4">
      <c r="A328" s="1061">
        <v>327</v>
      </c>
      <c r="B328" t="s">
        <v>1380</v>
      </c>
      <c r="C328" t="s">
        <v>1411</v>
      </c>
      <c r="D328" t="s">
        <v>1412</v>
      </c>
    </row>
    <row r="329" spans="1:4">
      <c r="A329" s="1061">
        <v>328</v>
      </c>
      <c r="B329" t="s">
        <v>1380</v>
      </c>
      <c r="C329" t="s">
        <v>1380</v>
      </c>
      <c r="D329" t="s">
        <v>1381</v>
      </c>
    </row>
    <row r="330" spans="1:4">
      <c r="A330" s="1061">
        <v>329</v>
      </c>
      <c r="B330" t="s">
        <v>1413</v>
      </c>
      <c r="C330" t="s">
        <v>1415</v>
      </c>
      <c r="D330" t="s">
        <v>1416</v>
      </c>
    </row>
    <row r="331" spans="1:4">
      <c r="A331" s="1061">
        <v>330</v>
      </c>
      <c r="B331" t="s">
        <v>1413</v>
      </c>
      <c r="C331" t="s">
        <v>1417</v>
      </c>
      <c r="D331" t="s">
        <v>1418</v>
      </c>
    </row>
    <row r="332" spans="1:4">
      <c r="A332" s="1061">
        <v>331</v>
      </c>
      <c r="B332" t="s">
        <v>1413</v>
      </c>
      <c r="C332" t="s">
        <v>1419</v>
      </c>
      <c r="D332" t="s">
        <v>1420</v>
      </c>
    </row>
    <row r="333" spans="1:4">
      <c r="A333" s="1061">
        <v>332</v>
      </c>
      <c r="B333" t="s">
        <v>1413</v>
      </c>
      <c r="C333" t="s">
        <v>1421</v>
      </c>
      <c r="D333" t="s">
        <v>1422</v>
      </c>
    </row>
    <row r="334" spans="1:4">
      <c r="A334" s="1061">
        <v>333</v>
      </c>
      <c r="B334" t="s">
        <v>1413</v>
      </c>
      <c r="C334" t="s">
        <v>1423</v>
      </c>
      <c r="D334" t="s">
        <v>1424</v>
      </c>
    </row>
    <row r="335" spans="1:4">
      <c r="A335" s="1061">
        <v>334</v>
      </c>
      <c r="B335" t="s">
        <v>1413</v>
      </c>
      <c r="C335" t="s">
        <v>1244</v>
      </c>
      <c r="D335" t="s">
        <v>1425</v>
      </c>
    </row>
    <row r="336" spans="1:4">
      <c r="A336" s="1061">
        <v>335</v>
      </c>
      <c r="B336" t="s">
        <v>1413</v>
      </c>
      <c r="C336" t="s">
        <v>1426</v>
      </c>
      <c r="D336" t="s">
        <v>1427</v>
      </c>
    </row>
    <row r="337" spans="1:4">
      <c r="A337" s="1061">
        <v>336</v>
      </c>
      <c r="B337" t="s">
        <v>1413</v>
      </c>
      <c r="C337" t="s">
        <v>1428</v>
      </c>
      <c r="D337" t="s">
        <v>1429</v>
      </c>
    </row>
    <row r="338" spans="1:4">
      <c r="A338" s="1061">
        <v>337</v>
      </c>
      <c r="B338" t="s">
        <v>1413</v>
      </c>
      <c r="C338" t="s">
        <v>881</v>
      </c>
      <c r="D338" t="s">
        <v>1430</v>
      </c>
    </row>
    <row r="339" spans="1:4">
      <c r="A339" s="1061">
        <v>338</v>
      </c>
      <c r="B339" t="s">
        <v>1413</v>
      </c>
      <c r="C339" t="s">
        <v>1431</v>
      </c>
      <c r="D339" t="s">
        <v>1432</v>
      </c>
    </row>
    <row r="340" spans="1:4">
      <c r="A340" s="1061">
        <v>339</v>
      </c>
      <c r="B340" t="s">
        <v>1413</v>
      </c>
      <c r="C340" t="s">
        <v>1433</v>
      </c>
      <c r="D340" t="s">
        <v>1434</v>
      </c>
    </row>
    <row r="341" spans="1:4">
      <c r="A341" s="1061">
        <v>340</v>
      </c>
      <c r="B341" t="s">
        <v>1413</v>
      </c>
      <c r="C341" t="s">
        <v>1435</v>
      </c>
      <c r="D341" t="s">
        <v>1436</v>
      </c>
    </row>
    <row r="342" spans="1:4">
      <c r="A342" s="1061">
        <v>341</v>
      </c>
      <c r="B342" t="s">
        <v>1413</v>
      </c>
      <c r="C342" t="s">
        <v>1413</v>
      </c>
      <c r="D342" t="s">
        <v>1414</v>
      </c>
    </row>
    <row r="343" spans="1:4">
      <c r="A343" s="1061">
        <v>342</v>
      </c>
      <c r="B343" t="s">
        <v>1437</v>
      </c>
      <c r="C343" t="s">
        <v>1437</v>
      </c>
      <c r="D343" t="s">
        <v>1438</v>
      </c>
    </row>
    <row r="344" spans="1:4">
      <c r="A344" s="1061">
        <v>343</v>
      </c>
      <c r="B344" t="s">
        <v>1439</v>
      </c>
      <c r="C344" t="s">
        <v>1439</v>
      </c>
      <c r="D344" t="s">
        <v>1440</v>
      </c>
    </row>
  </sheetData>
  <phoneticPr fontId="14"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4"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C4" zoomScaleNormal="100" workbookViewId="0">
      <selection activeCell="F45" sqref="F4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245" t="s">
        <v>712</v>
      </c>
      <c r="E5" s="1246"/>
      <c r="F5" s="1246"/>
      <c r="G5" s="1246"/>
      <c r="H5" s="1246"/>
      <c r="I5" s="1246"/>
      <c r="J5" s="1247"/>
      <c r="K5" s="437"/>
      <c r="L5" s="176"/>
      <c r="M5" s="176"/>
      <c r="N5" s="176"/>
      <c r="O5" s="176"/>
      <c r="P5" s="176"/>
      <c r="Q5" s="176"/>
      <c r="R5" s="176"/>
      <c r="S5" s="568"/>
      <c r="T5" s="568"/>
      <c r="U5" s="568"/>
      <c r="V5" s="568"/>
      <c r="W5" s="176"/>
    </row>
    <row r="6" spans="1:24" s="469" customFormat="1" ht="3" customHeight="1">
      <c r="A6" s="312"/>
      <c r="B6" s="312"/>
      <c r="D6" s="1269"/>
      <c r="E6" s="1270"/>
      <c r="F6" s="1270"/>
      <c r="G6" s="1270"/>
      <c r="H6" s="1270"/>
      <c r="I6" s="1270"/>
      <c r="J6" s="1271"/>
      <c r="S6" s="646"/>
      <c r="T6" s="646"/>
      <c r="U6" s="646"/>
      <c r="V6" s="646"/>
    </row>
    <row r="7" spans="1:24" s="469" customFormat="1" ht="5.25" hidden="1" customHeight="1">
      <c r="A7" s="312"/>
      <c r="B7" s="312"/>
      <c r="E7" s="1272"/>
      <c r="F7" s="1272"/>
      <c r="G7" s="1268"/>
      <c r="H7" s="1268"/>
      <c r="I7" s="1268"/>
      <c r="J7" s="1268"/>
      <c r="S7" s="646"/>
      <c r="T7" s="646"/>
      <c r="U7" s="646"/>
      <c r="V7" s="646"/>
    </row>
    <row r="8" spans="1:24" s="469" customFormat="1" ht="5.25" hidden="1" customHeight="1">
      <c r="A8" s="312"/>
      <c r="B8" s="312"/>
      <c r="E8" s="1272"/>
      <c r="F8" s="1272"/>
      <c r="G8" s="1268"/>
      <c r="H8" s="1268"/>
      <c r="I8" s="1268"/>
      <c r="J8" s="1268"/>
      <c r="S8" s="646"/>
      <c r="T8" s="646"/>
      <c r="U8" s="646"/>
      <c r="V8" s="646"/>
    </row>
    <row r="9" spans="1:24" s="469" customFormat="1" ht="5.25" hidden="1" customHeight="1">
      <c r="A9" s="312"/>
      <c r="B9" s="312"/>
      <c r="E9" s="1272"/>
      <c r="F9" s="1272"/>
      <c r="G9" s="1268"/>
      <c r="H9" s="1268"/>
      <c r="I9" s="1268"/>
      <c r="J9" s="1268"/>
      <c r="S9" s="646"/>
      <c r="T9" s="646"/>
      <c r="U9" s="646"/>
      <c r="V9" s="646"/>
    </row>
    <row r="10" spans="1:24" s="646" customFormat="1" ht="5.25" hidden="1">
      <c r="A10" s="312"/>
      <c r="B10" s="312"/>
      <c r="E10" s="1273"/>
      <c r="F10" s="1273"/>
      <c r="G10" s="841"/>
      <c r="H10" s="465"/>
      <c r="I10" s="794"/>
      <c r="J10" s="794"/>
    </row>
    <row r="11" spans="1:24" s="159" customFormat="1" ht="18.75" hidden="1" customHeight="1">
      <c r="A11" s="312"/>
      <c r="B11" s="312"/>
      <c r="D11" s="152"/>
      <c r="E11" s="1274" t="s">
        <v>719</v>
      </c>
      <c r="F11" s="1274"/>
      <c r="G11" s="1171" t="s">
        <v>85</v>
      </c>
      <c r="H11" s="467"/>
      <c r="I11" s="166"/>
      <c r="J11" s="152"/>
      <c r="K11" s="153"/>
      <c r="L11" s="152"/>
      <c r="M11" s="152"/>
      <c r="N11" s="153"/>
      <c r="O11" s="153"/>
      <c r="P11" s="152"/>
      <c r="Q11" s="152"/>
      <c r="R11" s="153"/>
      <c r="S11" s="554"/>
      <c r="T11" s="553"/>
      <c r="U11" s="553"/>
      <c r="V11" s="554"/>
    </row>
    <row r="12" spans="1:24" s="469" customFormat="1" ht="18.75" hidden="1">
      <c r="A12" s="312"/>
      <c r="B12" s="312"/>
      <c r="E12" s="1274" t="s">
        <v>720</v>
      </c>
      <c r="F12" s="1274"/>
      <c r="G12" s="1171"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267"/>
      <c r="F13" s="1267"/>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266" t="s">
        <v>92</v>
      </c>
      <c r="E17" s="1266" t="s">
        <v>297</v>
      </c>
      <c r="F17" s="1266" t="s">
        <v>80</v>
      </c>
      <c r="G17" s="1266" t="s">
        <v>439</v>
      </c>
      <c r="H17" s="1266" t="s">
        <v>92</v>
      </c>
      <c r="I17" s="1266"/>
      <c r="J17" s="1266" t="s">
        <v>20</v>
      </c>
      <c r="K17" s="1278" t="s">
        <v>479</v>
      </c>
      <c r="L17" s="1278"/>
      <c r="M17" s="1278"/>
      <c r="N17" s="1278"/>
      <c r="O17" s="1278" t="s">
        <v>710</v>
      </c>
      <c r="P17" s="1278"/>
      <c r="Q17" s="1278"/>
      <c r="R17" s="1278"/>
      <c r="S17" s="1278" t="s">
        <v>711</v>
      </c>
      <c r="T17" s="1278"/>
      <c r="U17" s="1278"/>
      <c r="V17" s="1278"/>
      <c r="W17" s="1266" t="s">
        <v>244</v>
      </c>
    </row>
    <row r="18" spans="1:24" ht="30.75" customHeight="1">
      <c r="D18" s="1266"/>
      <c r="E18" s="1266"/>
      <c r="F18" s="1266"/>
      <c r="G18" s="1266"/>
      <c r="H18" s="1266"/>
      <c r="I18" s="1266"/>
      <c r="J18" s="1266"/>
      <c r="K18" s="115" t="s">
        <v>300</v>
      </c>
      <c r="L18" s="1266" t="s">
        <v>92</v>
      </c>
      <c r="M18" s="1266"/>
      <c r="N18" s="115" t="s">
        <v>230</v>
      </c>
      <c r="O18" s="115" t="s">
        <v>300</v>
      </c>
      <c r="P18" s="1266" t="s">
        <v>92</v>
      </c>
      <c r="Q18" s="1266"/>
      <c r="R18" s="115" t="s">
        <v>230</v>
      </c>
      <c r="S18" s="541" t="s">
        <v>300</v>
      </c>
      <c r="T18" s="1266" t="s">
        <v>92</v>
      </c>
      <c r="U18" s="1266"/>
      <c r="V18" s="541" t="s">
        <v>400</v>
      </c>
      <c r="W18" s="1266"/>
    </row>
    <row r="19" spans="1:24" s="406" customFormat="1" ht="12" customHeight="1">
      <c r="A19" s="405"/>
      <c r="B19" s="405"/>
      <c r="D19" s="42" t="s">
        <v>93</v>
      </c>
      <c r="E19" s="42" t="s">
        <v>49</v>
      </c>
      <c r="F19" s="42" t="s">
        <v>50</v>
      </c>
      <c r="G19" s="42" t="s">
        <v>51</v>
      </c>
      <c r="H19" s="1275" t="s">
        <v>68</v>
      </c>
      <c r="I19" s="1275"/>
      <c r="J19" s="42" t="s">
        <v>69</v>
      </c>
      <c r="K19" s="42" t="s">
        <v>183</v>
      </c>
      <c r="L19" s="1275" t="s">
        <v>184</v>
      </c>
      <c r="M19" s="1275"/>
      <c r="N19" s="42" t="s">
        <v>208</v>
      </c>
      <c r="O19" s="42" t="s">
        <v>209</v>
      </c>
      <c r="P19" s="1275" t="s">
        <v>210</v>
      </c>
      <c r="Q19" s="1275"/>
      <c r="R19" s="42" t="s">
        <v>211</v>
      </c>
      <c r="S19" s="526" t="s">
        <v>210</v>
      </c>
      <c r="T19" s="1275" t="s">
        <v>211</v>
      </c>
      <c r="U19" s="1275"/>
      <c r="V19" s="526"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12" customFormat="1" ht="20.100000000000001" customHeight="1">
      <c r="A21" s="1124">
        <v>10</v>
      </c>
      <c r="C21" s="1138"/>
      <c r="D21" s="1257">
        <v>1</v>
      </c>
      <c r="E21" s="1258" t="s">
        <v>619</v>
      </c>
      <c r="F21" s="1262" t="s">
        <v>1451</v>
      </c>
      <c r="G21" s="1265" t="s">
        <v>85</v>
      </c>
      <c r="H21" s="1257"/>
      <c r="I21" s="1257">
        <v>1</v>
      </c>
      <c r="J21" s="1279" t="s">
        <v>1475</v>
      </c>
      <c r="K21" s="1253" t="s">
        <v>85</v>
      </c>
      <c r="L21" s="1251"/>
      <c r="M21" s="1251" t="s">
        <v>93</v>
      </c>
      <c r="N21" s="1256"/>
      <c r="O21" s="1253" t="s">
        <v>85</v>
      </c>
      <c r="P21" s="1251"/>
      <c r="Q21" s="1251" t="s">
        <v>93</v>
      </c>
      <c r="R21" s="1252"/>
      <c r="S21" s="1253" t="s">
        <v>85</v>
      </c>
      <c r="T21" s="1116"/>
      <c r="U21" s="1116" t="s">
        <v>93</v>
      </c>
      <c r="V21" s="1172"/>
      <c r="W21" s="1137"/>
    </row>
    <row r="22" spans="1:24" s="1112" customFormat="1" ht="20.100000000000001" customHeight="1">
      <c r="A22" s="1124"/>
      <c r="C22" s="1118"/>
      <c r="D22" s="1257"/>
      <c r="E22" s="1259"/>
      <c r="F22" s="1263"/>
      <c r="G22" s="1265"/>
      <c r="H22" s="1257"/>
      <c r="I22" s="1257"/>
      <c r="J22" s="1280"/>
      <c r="K22" s="1253"/>
      <c r="L22" s="1251"/>
      <c r="M22" s="1251"/>
      <c r="N22" s="1256"/>
      <c r="O22" s="1253"/>
      <c r="P22" s="1251"/>
      <c r="Q22" s="1251"/>
      <c r="R22" s="1252"/>
      <c r="S22" s="1253"/>
      <c r="T22" s="1168"/>
      <c r="U22" s="1113"/>
      <c r="V22" s="1114"/>
      <c r="W22" s="1115"/>
    </row>
    <row r="23" spans="1:24" s="1112" customFormat="1" ht="20.100000000000001" customHeight="1">
      <c r="A23" s="1124"/>
      <c r="C23" s="1118"/>
      <c r="D23" s="1255"/>
      <c r="E23" s="1260"/>
      <c r="F23" s="1263"/>
      <c r="G23" s="1254"/>
      <c r="H23" s="1255"/>
      <c r="I23" s="1255"/>
      <c r="J23" s="1280"/>
      <c r="K23" s="1254"/>
      <c r="L23" s="1255"/>
      <c r="M23" s="1255"/>
      <c r="N23" s="1252"/>
      <c r="O23" s="1254"/>
      <c r="P23" s="1128"/>
      <c r="Q23" s="1113"/>
      <c r="R23" s="1114"/>
      <c r="S23" s="1166"/>
      <c r="T23" s="1166"/>
      <c r="U23" s="1166"/>
      <c r="V23" s="1166"/>
      <c r="W23" s="1115"/>
    </row>
    <row r="24" spans="1:24" s="1112" customFormat="1" ht="15" customHeight="1">
      <c r="A24" s="1124"/>
      <c r="C24" s="1118"/>
      <c r="D24" s="1255"/>
      <c r="E24" s="1260"/>
      <c r="F24" s="1263"/>
      <c r="G24" s="1254"/>
      <c r="H24" s="1255"/>
      <c r="I24" s="1255"/>
      <c r="J24" s="1281"/>
      <c r="K24" s="1254"/>
      <c r="L24" s="1113"/>
      <c r="M24" s="1114"/>
      <c r="N24" s="1114"/>
      <c r="O24" s="1114"/>
      <c r="P24" s="1114"/>
      <c r="Q24" s="1114"/>
      <c r="R24" s="1114"/>
      <c r="S24" s="1166"/>
      <c r="T24" s="1166"/>
      <c r="U24" s="1166"/>
      <c r="V24" s="1166"/>
      <c r="W24" s="1115"/>
    </row>
    <row r="25" spans="1:24" s="1112" customFormat="1" ht="15" customHeight="1">
      <c r="A25" s="1124"/>
      <c r="C25" s="1118"/>
      <c r="D25" s="1255"/>
      <c r="E25" s="1261"/>
      <c r="F25" s="1264"/>
      <c r="G25" s="1254"/>
      <c r="H25" s="1113"/>
      <c r="I25" s="1114"/>
      <c r="J25" s="1114"/>
      <c r="K25" s="1114"/>
      <c r="L25" s="1114"/>
      <c r="M25" s="1114"/>
      <c r="N25" s="1114"/>
      <c r="O25" s="1114"/>
      <c r="P25" s="1114"/>
      <c r="Q25" s="1114"/>
      <c r="R25" s="1114"/>
      <c r="S25" s="1166"/>
      <c r="T25" s="1166"/>
      <c r="U25" s="1166"/>
      <c r="V25" s="1166"/>
      <c r="W25" s="1115"/>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282" t="s">
        <v>736</v>
      </c>
      <c r="F32" s="1282"/>
      <c r="G32" s="1282"/>
      <c r="H32" s="1282"/>
      <c r="I32" s="1282"/>
      <c r="J32" s="1282"/>
      <c r="K32" s="1282"/>
      <c r="L32" s="1282"/>
      <c r="M32" s="1282"/>
      <c r="N32" s="1282"/>
      <c r="O32" s="1282"/>
      <c r="P32" s="1282"/>
      <c r="Q32" s="1282"/>
      <c r="R32" s="1282"/>
      <c r="S32" s="1282"/>
      <c r="T32" s="1282"/>
      <c r="U32" s="1282"/>
      <c r="V32" s="1282"/>
      <c r="W32" s="1282"/>
    </row>
    <row r="33" spans="5:23" ht="36.950000000000003" customHeight="1">
      <c r="E33" s="1276" t="s">
        <v>738</v>
      </c>
      <c r="F33" s="1277"/>
      <c r="G33" s="1277"/>
      <c r="H33" s="1277"/>
      <c r="I33" s="1277"/>
      <c r="J33" s="1277"/>
      <c r="K33" s="1277"/>
      <c r="L33" s="1277"/>
      <c r="M33" s="1277"/>
      <c r="N33" s="1277"/>
      <c r="O33" s="1277"/>
      <c r="P33" s="1277"/>
      <c r="Q33" s="1277"/>
      <c r="R33" s="1277"/>
      <c r="S33" s="1277"/>
      <c r="T33" s="1277"/>
      <c r="U33" s="1277"/>
      <c r="V33" s="1277"/>
      <c r="W33" s="1277"/>
    </row>
    <row r="34" spans="5:23" ht="17.100000000000001" customHeight="1">
      <c r="E34" s="1276" t="s">
        <v>739</v>
      </c>
      <c r="F34" s="1277"/>
      <c r="G34" s="1277"/>
      <c r="H34" s="1277"/>
      <c r="I34" s="1277"/>
      <c r="J34" s="1277"/>
      <c r="K34" s="1277"/>
      <c r="L34" s="1277"/>
      <c r="M34" s="1277"/>
      <c r="N34" s="1277"/>
      <c r="O34" s="1277"/>
      <c r="P34" s="1277"/>
      <c r="Q34" s="1277"/>
      <c r="R34" s="1277"/>
      <c r="S34" s="1277"/>
      <c r="T34" s="1277"/>
      <c r="U34" s="1277"/>
      <c r="V34" s="1277"/>
      <c r="W34" s="1277"/>
    </row>
    <row r="35" spans="5:23" ht="27" customHeight="1">
      <c r="E35" s="1276" t="s">
        <v>740</v>
      </c>
      <c r="F35" s="1277"/>
      <c r="G35" s="1277"/>
      <c r="H35" s="1277"/>
      <c r="I35" s="1277"/>
      <c r="J35" s="1277"/>
      <c r="K35" s="1277"/>
      <c r="L35" s="1277"/>
      <c r="M35" s="1277"/>
      <c r="N35" s="1277"/>
      <c r="O35" s="1277"/>
      <c r="P35" s="1277"/>
      <c r="Q35" s="1277"/>
      <c r="R35" s="1277"/>
      <c r="S35" s="1277"/>
      <c r="T35" s="1277"/>
      <c r="U35" s="1277"/>
      <c r="V35" s="1277"/>
      <c r="W35" s="1277"/>
    </row>
    <row r="36" spans="5:23" ht="17.100000000000001" customHeight="1">
      <c r="E36" s="1276" t="s">
        <v>741</v>
      </c>
      <c r="F36" s="1277"/>
      <c r="G36" s="1277"/>
      <c r="H36" s="1277"/>
      <c r="I36" s="1277"/>
      <c r="J36" s="1277"/>
      <c r="K36" s="1277"/>
      <c r="L36" s="1277"/>
      <c r="M36" s="1277"/>
      <c r="N36" s="1277"/>
      <c r="O36" s="1277"/>
      <c r="P36" s="1277"/>
      <c r="Q36" s="1277"/>
      <c r="R36" s="1277"/>
      <c r="S36" s="1277"/>
      <c r="T36" s="1277"/>
      <c r="U36" s="1277"/>
      <c r="V36" s="1277"/>
      <c r="W36" s="1277"/>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282" t="s">
        <v>737</v>
      </c>
      <c r="F38" s="1282"/>
      <c r="G38" s="1282"/>
      <c r="H38" s="1282"/>
      <c r="I38" s="1282"/>
      <c r="J38" s="1282"/>
      <c r="K38" s="1282"/>
      <c r="L38" s="1282"/>
      <c r="M38" s="1282"/>
      <c r="N38" s="1282"/>
      <c r="O38" s="1282"/>
      <c r="P38" s="1282"/>
      <c r="Q38" s="1282"/>
      <c r="R38" s="1282"/>
      <c r="S38" s="1282"/>
      <c r="T38" s="1282"/>
      <c r="U38" s="1282"/>
      <c r="V38" s="1282"/>
      <c r="W38" s="1282"/>
    </row>
    <row r="39" spans="5:23" ht="17.100000000000001" customHeight="1">
      <c r="E39" s="1276" t="s">
        <v>742</v>
      </c>
      <c r="F39" s="1277"/>
      <c r="G39" s="1277"/>
      <c r="H39" s="1277"/>
      <c r="I39" s="1277"/>
      <c r="J39" s="1277"/>
      <c r="K39" s="1277"/>
      <c r="L39" s="1277"/>
      <c r="M39" s="1277"/>
      <c r="N39" s="1277"/>
      <c r="O39" s="1277"/>
      <c r="P39" s="1277"/>
      <c r="Q39" s="1277"/>
      <c r="R39" s="1277"/>
      <c r="S39" s="1277"/>
      <c r="T39" s="1277"/>
      <c r="U39" s="1277"/>
      <c r="V39" s="1277"/>
      <c r="W39" s="1277"/>
    </row>
    <row r="40" spans="5:23" ht="17.100000000000001" customHeight="1">
      <c r="E40" s="1276" t="s">
        <v>743</v>
      </c>
      <c r="F40" s="1277"/>
      <c r="G40" s="1277"/>
      <c r="H40" s="1277"/>
      <c r="I40" s="1277"/>
      <c r="J40" s="1277"/>
      <c r="K40" s="1277"/>
      <c r="L40" s="1277"/>
      <c r="M40" s="1277"/>
      <c r="N40" s="1277"/>
      <c r="O40" s="1277"/>
      <c r="P40" s="1277"/>
      <c r="Q40" s="1277"/>
      <c r="R40" s="1277"/>
      <c r="S40" s="1277"/>
      <c r="T40" s="1277"/>
      <c r="U40" s="1277"/>
      <c r="V40" s="1277"/>
      <c r="W40" s="1277"/>
    </row>
  </sheetData>
  <sheetProtection password="FA9C"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4"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4"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4"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84" t="s">
        <v>491</v>
      </c>
      <c r="G2" s="1285"/>
      <c r="H2" s="1286"/>
      <c r="I2" s="641"/>
    </row>
    <row r="3" spans="1:14" ht="3" customHeight="1"/>
    <row r="4" spans="1:14" s="571" customFormat="1" ht="11.25">
      <c r="A4" s="591"/>
      <c r="B4" s="591"/>
      <c r="C4" s="591"/>
      <c r="D4" s="591"/>
      <c r="F4" s="1236" t="s">
        <v>454</v>
      </c>
      <c r="G4" s="1236"/>
      <c r="H4" s="1236"/>
      <c r="I4" s="1287" t="s">
        <v>455</v>
      </c>
      <c r="J4" s="591"/>
      <c r="K4" s="591"/>
      <c r="L4" s="591"/>
      <c r="M4" s="591"/>
      <c r="N4" s="591"/>
    </row>
    <row r="5" spans="1:14" s="571" customFormat="1" ht="11.25" customHeight="1">
      <c r="A5" s="591"/>
      <c r="B5" s="591"/>
      <c r="C5" s="591"/>
      <c r="D5" s="591"/>
      <c r="F5" s="607" t="s">
        <v>92</v>
      </c>
      <c r="G5" s="619" t="s">
        <v>457</v>
      </c>
      <c r="H5" s="606" t="s">
        <v>442</v>
      </c>
      <c r="I5" s="1287"/>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13.12.2021</v>
      </c>
      <c r="I7" s="582" t="s">
        <v>493</v>
      </c>
      <c r="J7" s="616"/>
      <c r="K7" s="591"/>
      <c r="L7" s="591"/>
      <c r="M7" s="591"/>
      <c r="N7" s="591"/>
    </row>
    <row r="8" spans="1:14" s="571" customFormat="1" ht="45">
      <c r="A8" s="1288">
        <v>1</v>
      </c>
      <c r="B8" s="591"/>
      <c r="C8" s="591"/>
      <c r="D8" s="591"/>
      <c r="F8" s="617" t="str">
        <f>"2." &amp;mergeValue(A8)</f>
        <v>2.1</v>
      </c>
      <c r="G8" s="633" t="s">
        <v>494</v>
      </c>
      <c r="H8" s="605"/>
      <c r="I8" s="582" t="s">
        <v>590</v>
      </c>
      <c r="J8" s="616"/>
      <c r="K8" s="591"/>
      <c r="L8" s="591"/>
      <c r="M8" s="591"/>
      <c r="N8" s="591"/>
    </row>
    <row r="9" spans="1:14" s="571" customFormat="1" ht="22.5">
      <c r="A9" s="1288"/>
      <c r="B9" s="591"/>
      <c r="C9" s="591"/>
      <c r="D9" s="591"/>
      <c r="F9" s="617" t="str">
        <f>"3." &amp;mergeValue(A9)</f>
        <v>3.1</v>
      </c>
      <c r="G9" s="633" t="s">
        <v>495</v>
      </c>
      <c r="H9" s="605"/>
      <c r="I9" s="582" t="s">
        <v>588</v>
      </c>
      <c r="J9" s="616"/>
      <c r="K9" s="591"/>
      <c r="L9" s="591"/>
      <c r="M9" s="591"/>
      <c r="N9" s="591"/>
    </row>
    <row r="10" spans="1:14" s="571" customFormat="1" ht="22.5">
      <c r="A10" s="1288"/>
      <c r="B10" s="591"/>
      <c r="C10" s="591"/>
      <c r="D10" s="591"/>
      <c r="F10" s="617" t="str">
        <f>"4."&amp;mergeValue(A10)</f>
        <v>4.1</v>
      </c>
      <c r="G10" s="633" t="s">
        <v>496</v>
      </c>
      <c r="H10" s="606" t="s">
        <v>458</v>
      </c>
      <c r="I10" s="582"/>
      <c r="J10" s="616"/>
      <c r="K10" s="591"/>
      <c r="L10" s="591"/>
      <c r="M10" s="591"/>
      <c r="N10" s="591"/>
    </row>
    <row r="11" spans="1:14" s="571" customFormat="1" ht="18.75">
      <c r="A11" s="1288"/>
      <c r="B11" s="1288">
        <v>1</v>
      </c>
      <c r="C11" s="624"/>
      <c r="D11" s="624"/>
      <c r="F11" s="617" t="str">
        <f>"4."&amp;mergeValue(A11) &amp;"."&amp;mergeValue(B11)</f>
        <v>4.1.1</v>
      </c>
      <c r="G11" s="612" t="s">
        <v>592</v>
      </c>
      <c r="H11" s="605" t="str">
        <f>IF(region_name="","",region_name)</f>
        <v>Курганская область</v>
      </c>
      <c r="I11" s="582" t="s">
        <v>499</v>
      </c>
      <c r="J11" s="616"/>
      <c r="K11" s="591"/>
      <c r="L11" s="591"/>
      <c r="M11" s="591"/>
      <c r="N11" s="591"/>
    </row>
    <row r="12" spans="1:14" s="571" customFormat="1" ht="22.5">
      <c r="A12" s="1288"/>
      <c r="B12" s="1288"/>
      <c r="C12" s="1288">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88"/>
      <c r="B13" s="1288"/>
      <c r="C13" s="1288"/>
      <c r="D13" s="624">
        <v>1</v>
      </c>
      <c r="F13" s="617" t="str">
        <f>"4."&amp;mergeValue(A13) &amp;"."&amp;mergeValue(B13)&amp;"."&amp;mergeValue(C13)&amp;"."&amp;mergeValue(D13)</f>
        <v>4.1.1.1.1</v>
      </c>
      <c r="G13" s="634" t="s">
        <v>498</v>
      </c>
      <c r="H13" s="605"/>
      <c r="I13" s="1289" t="s">
        <v>591</v>
      </c>
      <c r="J13" s="616"/>
      <c r="K13" s="591"/>
      <c r="L13" s="591"/>
      <c r="M13" s="591"/>
      <c r="N13" s="591"/>
    </row>
    <row r="14" spans="1:14" s="571" customFormat="1" ht="18.75">
      <c r="A14" s="1288"/>
      <c r="B14" s="1288"/>
      <c r="C14" s="1288"/>
      <c r="D14" s="624"/>
      <c r="F14" s="620"/>
      <c r="G14" s="551" t="s">
        <v>4</v>
      </c>
      <c r="H14" s="625"/>
      <c r="I14" s="1289"/>
      <c r="J14" s="616"/>
      <c r="K14" s="591"/>
      <c r="L14" s="591"/>
      <c r="M14" s="591"/>
      <c r="N14" s="591"/>
    </row>
    <row r="15" spans="1:14" s="571" customFormat="1" ht="18.75">
      <c r="A15" s="1288"/>
      <c r="B15" s="1288"/>
      <c r="C15" s="624"/>
      <c r="D15" s="624"/>
      <c r="F15" s="635"/>
      <c r="G15" s="578" t="s">
        <v>403</v>
      </c>
      <c r="H15" s="636"/>
      <c r="I15" s="637"/>
      <c r="J15" s="616"/>
      <c r="K15" s="591"/>
      <c r="L15" s="591"/>
      <c r="M15" s="591"/>
      <c r="N15" s="591"/>
    </row>
    <row r="16" spans="1:14" s="571" customFormat="1" ht="18.75">
      <c r="A16" s="1288"/>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83" t="s">
        <v>593</v>
      </c>
      <c r="H19" s="1283"/>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304" t="s">
        <v>631</v>
      </c>
      <c r="M5" s="1304"/>
      <c r="N5" s="1304"/>
      <c r="O5" s="1304"/>
      <c r="P5" s="1304"/>
      <c r="Q5" s="1304"/>
      <c r="R5" s="1304"/>
      <c r="S5" s="1304"/>
      <c r="T5" s="1304"/>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310" t="str">
        <f>IF(NameOrPr_ch="",IF(NameOrPr="","",NameOrPr),NameOrPr_ch)</f>
        <v>Департамент государственного регулирования цен и тарифов Курганской области</v>
      </c>
      <c r="P7" s="1310"/>
      <c r="Q7" s="1310"/>
      <c r="R7" s="1310"/>
      <c r="S7" s="1310"/>
      <c r="T7" s="1310"/>
      <c r="U7" s="583"/>
      <c r="V7" s="583"/>
      <c r="W7" s="520"/>
      <c r="X7" s="591"/>
      <c r="Y7" s="591"/>
      <c r="Z7" s="591"/>
      <c r="AA7" s="591"/>
      <c r="AB7" s="591"/>
    </row>
    <row r="8" spans="1:28" s="571" customFormat="1" ht="18.75">
      <c r="A8" s="591"/>
      <c r="B8" s="591"/>
      <c r="C8" s="591"/>
      <c r="D8" s="591"/>
      <c r="E8" s="591"/>
      <c r="F8" s="591"/>
      <c r="G8" s="591"/>
      <c r="H8" s="591"/>
      <c r="L8" s="500"/>
      <c r="M8" s="618" t="s">
        <v>596</v>
      </c>
      <c r="N8" s="667"/>
      <c r="O8" s="1310" t="str">
        <f>IF(datePr_ch="",IF(datePr="","",datePr),datePr_ch)</f>
        <v>07.12.2021</v>
      </c>
      <c r="P8" s="1310"/>
      <c r="Q8" s="1310"/>
      <c r="R8" s="1310"/>
      <c r="S8" s="1310"/>
      <c r="T8" s="1310"/>
      <c r="U8" s="583"/>
      <c r="V8" s="583"/>
      <c r="W8" s="520"/>
      <c r="X8" s="591"/>
      <c r="Y8" s="591"/>
      <c r="Z8" s="591"/>
      <c r="AA8" s="591"/>
      <c r="AB8" s="591"/>
    </row>
    <row r="9" spans="1:28" s="571" customFormat="1" ht="18.75">
      <c r="A9" s="591"/>
      <c r="B9" s="591"/>
      <c r="C9" s="591"/>
      <c r="D9" s="591"/>
      <c r="E9" s="591"/>
      <c r="F9" s="591"/>
      <c r="G9" s="591"/>
      <c r="H9" s="591"/>
      <c r="L9" s="553"/>
      <c r="M9" s="618" t="s">
        <v>595</v>
      </c>
      <c r="N9" s="667"/>
      <c r="O9" s="1310" t="str">
        <f>IF(numberPr_ch="",IF(numberPr="","",numberPr),numberPr_ch)</f>
        <v>51-10</v>
      </c>
      <c r="P9" s="1310"/>
      <c r="Q9" s="1310"/>
      <c r="R9" s="1310"/>
      <c r="S9" s="1310"/>
      <c r="T9" s="1310"/>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310" t="str">
        <f>IF(IstPub_ch="",IF(IstPub="","",IstPub),IstPub_ch)</f>
        <v>www.pravo.gov.ru</v>
      </c>
      <c r="P10" s="1310"/>
      <c r="Q10" s="1310"/>
      <c r="R10" s="1310"/>
      <c r="S10" s="1310"/>
      <c r="T10" s="1310"/>
      <c r="U10" s="583"/>
      <c r="V10" s="583"/>
      <c r="W10" s="520"/>
      <c r="X10" s="591"/>
      <c r="Y10" s="591"/>
      <c r="Z10" s="591"/>
      <c r="AA10" s="591"/>
      <c r="AB10" s="591"/>
    </row>
    <row r="11" spans="1:28" s="571" customFormat="1" ht="11.25" hidden="1">
      <c r="A11" s="591"/>
      <c r="B11" s="591"/>
      <c r="C11" s="591"/>
      <c r="D11" s="591"/>
      <c r="E11" s="591"/>
      <c r="F11" s="591"/>
      <c r="G11" s="591"/>
      <c r="H11" s="591"/>
      <c r="L11" s="1305"/>
      <c r="M11" s="1305"/>
      <c r="N11" s="567"/>
      <c r="O11" s="583"/>
      <c r="P11" s="583"/>
      <c r="Q11" s="583"/>
      <c r="R11" s="583"/>
      <c r="S11" s="583"/>
      <c r="T11" s="583"/>
      <c r="U11" s="589" t="s">
        <v>373</v>
      </c>
      <c r="X11" s="591"/>
      <c r="Y11" s="591"/>
      <c r="Z11" s="591"/>
      <c r="AA11" s="591"/>
      <c r="AB11" s="591"/>
    </row>
    <row r="12" spans="1:28">
      <c r="J12" s="530"/>
      <c r="K12" s="530"/>
      <c r="L12" s="525"/>
      <c r="M12" s="525"/>
      <c r="N12" s="503"/>
      <c r="O12" s="1311"/>
      <c r="P12" s="1311"/>
      <c r="Q12" s="1311"/>
      <c r="R12" s="1311"/>
      <c r="S12" s="1311"/>
      <c r="T12" s="1311"/>
      <c r="U12" s="1311"/>
    </row>
    <row r="13" spans="1:28">
      <c r="J13" s="530"/>
      <c r="K13" s="530"/>
      <c r="L13" s="1236" t="s">
        <v>454</v>
      </c>
      <c r="M13" s="1236"/>
      <c r="N13" s="1236"/>
      <c r="O13" s="1236"/>
      <c r="P13" s="1236"/>
      <c r="Q13" s="1236"/>
      <c r="R13" s="1236"/>
      <c r="S13" s="1236"/>
      <c r="T13" s="1236"/>
      <c r="U13" s="1236"/>
      <c r="V13" s="1236"/>
      <c r="W13" s="1236" t="s">
        <v>455</v>
      </c>
    </row>
    <row r="14" spans="1:28" ht="14.25" customHeight="1">
      <c r="J14" s="530"/>
      <c r="K14" s="530"/>
      <c r="L14" s="1317" t="s">
        <v>92</v>
      </c>
      <c r="M14" s="1317" t="s">
        <v>639</v>
      </c>
      <c r="N14" s="662"/>
      <c r="O14" s="1318" t="s">
        <v>641</v>
      </c>
      <c r="P14" s="1319"/>
      <c r="Q14" s="1319"/>
      <c r="R14" s="1319"/>
      <c r="S14" s="1319"/>
      <c r="T14" s="1320"/>
      <c r="U14" s="1301" t="s">
        <v>341</v>
      </c>
      <c r="V14" s="1314" t="s">
        <v>275</v>
      </c>
      <c r="W14" s="1236"/>
    </row>
    <row r="15" spans="1:28" ht="14.25" customHeight="1">
      <c r="J15" s="530"/>
      <c r="K15" s="530"/>
      <c r="L15" s="1317"/>
      <c r="M15" s="1317"/>
      <c r="N15" s="663"/>
      <c r="O15" s="1323" t="s">
        <v>605</v>
      </c>
      <c r="P15" s="1321" t="s">
        <v>271</v>
      </c>
      <c r="Q15" s="1322"/>
      <c r="R15" s="1298" t="s">
        <v>654</v>
      </c>
      <c r="S15" s="1299"/>
      <c r="T15" s="1300"/>
      <c r="U15" s="1302"/>
      <c r="V15" s="1315"/>
      <c r="W15" s="1236"/>
    </row>
    <row r="16" spans="1:28" ht="33.75" customHeight="1">
      <c r="J16" s="530"/>
      <c r="K16" s="530"/>
      <c r="L16" s="1317"/>
      <c r="M16" s="1317"/>
      <c r="N16" s="664"/>
      <c r="O16" s="1324"/>
      <c r="P16" s="536" t="s">
        <v>606</v>
      </c>
      <c r="Q16" s="536" t="s">
        <v>6</v>
      </c>
      <c r="R16" s="537" t="s">
        <v>274</v>
      </c>
      <c r="S16" s="1312" t="s">
        <v>273</v>
      </c>
      <c r="T16" s="1313"/>
      <c r="U16" s="1303"/>
      <c r="V16" s="1316"/>
      <c r="W16" s="1236"/>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306">
        <f ca="1">OFFSET(S17,0,-1)+1</f>
        <v>7</v>
      </c>
      <c r="T17" s="1306"/>
      <c r="U17" s="649">
        <f ca="1">OFFSET(U17,0,-2)+1</f>
        <v>8</v>
      </c>
      <c r="V17" s="650">
        <f ca="1">OFFSET(V17,0,-1)</f>
        <v>8</v>
      </c>
      <c r="W17" s="649">
        <f ca="1">OFFSET(W17,0,-1)+1</f>
        <v>9</v>
      </c>
    </row>
    <row r="18" spans="1:28" ht="22.5">
      <c r="A18" s="1290">
        <v>1</v>
      </c>
      <c r="B18" s="848"/>
      <c r="C18" s="848"/>
      <c r="D18" s="848"/>
      <c r="E18" s="849"/>
      <c r="F18" s="850"/>
      <c r="G18" s="850"/>
      <c r="H18" s="850"/>
      <c r="I18" s="851"/>
      <c r="J18" s="846"/>
      <c r="K18" s="853"/>
      <c r="L18" s="594">
        <f>mergeValue(A18)</f>
        <v>1</v>
      </c>
      <c r="M18" s="642" t="s">
        <v>20</v>
      </c>
      <c r="N18" s="647"/>
      <c r="O18" s="1291"/>
      <c r="P18" s="1291"/>
      <c r="Q18" s="1291"/>
      <c r="R18" s="1291"/>
      <c r="S18" s="1291"/>
      <c r="T18" s="1291"/>
      <c r="U18" s="1291"/>
      <c r="V18" s="1291"/>
      <c r="W18" s="631" t="s">
        <v>476</v>
      </c>
      <c r="Y18" s="590"/>
      <c r="Z18" s="590" t="str">
        <f t="shared" ref="Z18:Z31" si="0">IF(M18="","",M18 )</f>
        <v>Наименование тарифа</v>
      </c>
      <c r="AA18" s="590"/>
      <c r="AB18" s="590"/>
    </row>
    <row r="19" spans="1:28" ht="22.5">
      <c r="A19" s="1290"/>
      <c r="B19" s="1290">
        <v>1</v>
      </c>
      <c r="C19" s="848"/>
      <c r="D19" s="848"/>
      <c r="E19" s="850"/>
      <c r="F19" s="850"/>
      <c r="G19" s="850"/>
      <c r="H19" s="850"/>
      <c r="I19" s="845"/>
      <c r="J19" s="844"/>
      <c r="K19" s="847"/>
      <c r="L19" s="594" t="str">
        <f>mergeValue(A19) &amp;"."&amp; mergeValue(B19)</f>
        <v>1.1</v>
      </c>
      <c r="M19" s="547" t="s">
        <v>16</v>
      </c>
      <c r="N19" s="647"/>
      <c r="O19" s="1291"/>
      <c r="P19" s="1291"/>
      <c r="Q19" s="1291"/>
      <c r="R19" s="1291"/>
      <c r="S19" s="1291"/>
      <c r="T19" s="1291"/>
      <c r="U19" s="1291"/>
      <c r="V19" s="1291"/>
      <c r="W19" s="631" t="s">
        <v>477</v>
      </c>
      <c r="Y19" s="590"/>
      <c r="Z19" s="590" t="str">
        <f t="shared" si="0"/>
        <v>Территория действия тарифа</v>
      </c>
      <c r="AA19" s="590"/>
      <c r="AB19" s="590"/>
    </row>
    <row r="20" spans="1:28" ht="22.5">
      <c r="A20" s="1290"/>
      <c r="B20" s="1290"/>
      <c r="C20" s="1290">
        <v>1</v>
      </c>
      <c r="D20" s="848"/>
      <c r="E20" s="850"/>
      <c r="F20" s="850"/>
      <c r="G20" s="850"/>
      <c r="H20" s="850"/>
      <c r="I20" s="852"/>
      <c r="J20" s="844"/>
      <c r="K20" s="847"/>
      <c r="L20" s="594" t="str">
        <f>mergeValue(A20) &amp;"."&amp; mergeValue(B20)&amp;"."&amp; mergeValue(C20)</f>
        <v>1.1.1</v>
      </c>
      <c r="M20" s="548" t="s">
        <v>7</v>
      </c>
      <c r="N20" s="647"/>
      <c r="O20" s="1291"/>
      <c r="P20" s="1291"/>
      <c r="Q20" s="1291"/>
      <c r="R20" s="1291"/>
      <c r="S20" s="1291"/>
      <c r="T20" s="1291"/>
      <c r="U20" s="1291"/>
      <c r="V20" s="1291"/>
      <c r="W20" s="631" t="s">
        <v>633</v>
      </c>
      <c r="Y20" s="590"/>
      <c r="Z20" s="590" t="str">
        <f t="shared" si="0"/>
        <v xml:space="preserve">Наименование системы теплоснабжения </v>
      </c>
      <c r="AA20" s="590"/>
      <c r="AB20" s="590"/>
    </row>
    <row r="21" spans="1:28" ht="22.5">
      <c r="A21" s="1290"/>
      <c r="B21" s="1290"/>
      <c r="C21" s="1290"/>
      <c r="D21" s="1290">
        <v>1</v>
      </c>
      <c r="E21" s="850"/>
      <c r="F21" s="850"/>
      <c r="G21" s="850"/>
      <c r="H21" s="850"/>
      <c r="I21" s="852"/>
      <c r="J21" s="844"/>
      <c r="K21" s="847"/>
      <c r="L21" s="594" t="str">
        <f>mergeValue(A21) &amp;"."&amp; mergeValue(B21)&amp;"."&amp; mergeValue(C21)&amp;"."&amp; mergeValue(D21)</f>
        <v>1.1.1.1</v>
      </c>
      <c r="M21" s="549" t="s">
        <v>22</v>
      </c>
      <c r="N21" s="647"/>
      <c r="O21" s="1291"/>
      <c r="P21" s="1291"/>
      <c r="Q21" s="1291"/>
      <c r="R21" s="1291"/>
      <c r="S21" s="1291"/>
      <c r="T21" s="1291"/>
      <c r="U21" s="1291"/>
      <c r="V21" s="1291"/>
      <c r="W21" s="631" t="s">
        <v>634</v>
      </c>
      <c r="Y21" s="590"/>
      <c r="Z21" s="590" t="str">
        <f t="shared" si="0"/>
        <v xml:space="preserve">Источник тепловой энергии  </v>
      </c>
      <c r="AA21" s="590"/>
      <c r="AB21" s="590"/>
    </row>
    <row r="22" spans="1:28" ht="101.25">
      <c r="A22" s="1290"/>
      <c r="B22" s="1290"/>
      <c r="C22" s="1290"/>
      <c r="D22" s="1290"/>
      <c r="E22" s="1290">
        <v>1</v>
      </c>
      <c r="F22" s="850"/>
      <c r="G22" s="850"/>
      <c r="H22" s="848">
        <v>1</v>
      </c>
      <c r="I22" s="1290">
        <v>1</v>
      </c>
      <c r="J22" s="850"/>
      <c r="K22" s="855"/>
      <c r="L22" s="594" t="str">
        <f>mergeValue(A22) &amp;"."&amp; mergeValue(B22)&amp;"."&amp; mergeValue(C22)&amp;"."&amp; mergeValue(D22)&amp;"."&amp; mergeValue(E22)</f>
        <v>1.1.1.1.1</v>
      </c>
      <c r="M22" s="555" t="s">
        <v>9</v>
      </c>
      <c r="N22" s="647"/>
      <c r="O22" s="1292"/>
      <c r="P22" s="1292"/>
      <c r="Q22" s="1292"/>
      <c r="R22" s="1292"/>
      <c r="S22" s="1292"/>
      <c r="T22" s="1292"/>
      <c r="U22" s="1292"/>
      <c r="V22" s="1292"/>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90"/>
      <c r="B23" s="1290"/>
      <c r="C23" s="1290"/>
      <c r="D23" s="1290"/>
      <c r="E23" s="1290"/>
      <c r="F23" s="1290">
        <v>1</v>
      </c>
      <c r="G23" s="848"/>
      <c r="H23" s="848"/>
      <c r="I23" s="1290"/>
      <c r="J23" s="1290">
        <v>1</v>
      </c>
      <c r="K23" s="856"/>
      <c r="L23" s="594" t="str">
        <f>mergeValue(A23) &amp;"."&amp; mergeValue(B23)&amp;"."&amp; mergeValue(C23)&amp;"."&amp; mergeValue(D23)&amp;"."&amp; mergeValue(E23)&amp;"."&amp; mergeValue(F23)</f>
        <v>1.1.1.1.1.1</v>
      </c>
      <c r="M23" s="556" t="s">
        <v>10</v>
      </c>
      <c r="N23" s="647"/>
      <c r="O23" s="1293"/>
      <c r="P23" s="1294"/>
      <c r="Q23" s="1294"/>
      <c r="R23" s="1294"/>
      <c r="S23" s="1294"/>
      <c r="T23" s="1294"/>
      <c r="U23" s="1294"/>
      <c r="V23" s="1295"/>
      <c r="W23" s="631" t="s">
        <v>636</v>
      </c>
      <c r="Y23" s="590"/>
      <c r="Z23" s="590" t="str">
        <f t="shared" si="0"/>
        <v>Группа потребителей</v>
      </c>
      <c r="AA23" s="590"/>
      <c r="AB23" s="590"/>
    </row>
    <row r="24" spans="1:28" ht="189" customHeight="1">
      <c r="A24" s="1290"/>
      <c r="B24" s="1290"/>
      <c r="C24" s="1290"/>
      <c r="D24" s="1290"/>
      <c r="E24" s="1290"/>
      <c r="F24" s="1290"/>
      <c r="G24" s="848">
        <v>1</v>
      </c>
      <c r="H24" s="848"/>
      <c r="I24" s="1290"/>
      <c r="J24" s="1290"/>
      <c r="K24" s="856">
        <v>1</v>
      </c>
      <c r="L24" s="594" t="str">
        <f>mergeValue(A24) &amp;"."&amp; mergeValue(B24)&amp;"."&amp; mergeValue(C24)&amp;"."&amp; mergeValue(D24)&amp;"."&amp; mergeValue(E24)&amp;"."&amp; mergeValue(F24)&amp;"."&amp; mergeValue(G24)</f>
        <v>1.1.1.1.1.1.1</v>
      </c>
      <c r="M24" s="1070"/>
      <c r="N24" s="647"/>
      <c r="O24" s="563"/>
      <c r="P24" s="563"/>
      <c r="Q24" s="1094"/>
      <c r="R24" s="1296"/>
      <c r="S24" s="1297" t="s">
        <v>84</v>
      </c>
      <c r="T24" s="1296"/>
      <c r="U24" s="1297" t="s">
        <v>85</v>
      </c>
      <c r="V24" s="563"/>
      <c r="W24" s="1307" t="s">
        <v>655</v>
      </c>
      <c r="X24" s="586" t="str">
        <f>strCheckDate(O25:V25)</f>
        <v/>
      </c>
      <c r="Y24" s="590"/>
      <c r="Z24" s="590" t="str">
        <f t="shared" si="0"/>
        <v/>
      </c>
      <c r="AA24" s="590"/>
      <c r="AB24" s="590"/>
    </row>
    <row r="25" spans="1:28" ht="11.25" hidden="1" customHeight="1">
      <c r="A25" s="1290"/>
      <c r="B25" s="1290"/>
      <c r="C25" s="1290"/>
      <c r="D25" s="1290"/>
      <c r="E25" s="1290"/>
      <c r="F25" s="1290"/>
      <c r="G25" s="848"/>
      <c r="H25" s="848"/>
      <c r="I25" s="1290"/>
      <c r="J25" s="1290"/>
      <c r="K25" s="856"/>
      <c r="L25" s="601"/>
      <c r="M25" s="647"/>
      <c r="N25" s="647"/>
      <c r="O25" s="563"/>
      <c r="P25" s="563"/>
      <c r="Q25" s="585" t="str">
        <f>R24 &amp; "-" &amp; T24</f>
        <v>-</v>
      </c>
      <c r="R25" s="1296"/>
      <c r="S25" s="1297"/>
      <c r="T25" s="1296"/>
      <c r="U25" s="1297"/>
      <c r="V25" s="563"/>
      <c r="W25" s="1308"/>
      <c r="Y25" s="590"/>
      <c r="Z25" s="590" t="str">
        <f t="shared" si="0"/>
        <v/>
      </c>
      <c r="AA25" s="590"/>
      <c r="AB25" s="590"/>
    </row>
    <row r="26" spans="1:28" ht="15" customHeight="1">
      <c r="A26" s="1290"/>
      <c r="B26" s="1290"/>
      <c r="C26" s="1290"/>
      <c r="D26" s="1290"/>
      <c r="E26" s="1290"/>
      <c r="F26" s="1290"/>
      <c r="G26" s="850"/>
      <c r="H26" s="848"/>
      <c r="I26" s="1290"/>
      <c r="J26" s="1290"/>
      <c r="K26" s="855"/>
      <c r="L26" s="539"/>
      <c r="M26" s="558" t="s">
        <v>25</v>
      </c>
      <c r="N26" s="565"/>
      <c r="O26" s="565"/>
      <c r="P26" s="565"/>
      <c r="Q26" s="565"/>
      <c r="R26" s="565"/>
      <c r="S26" s="565"/>
      <c r="T26" s="565"/>
      <c r="U26" s="565"/>
      <c r="V26" s="561"/>
      <c r="W26" s="1309"/>
      <c r="Y26" s="590"/>
      <c r="Z26" s="590" t="str">
        <f t="shared" si="0"/>
        <v>Добавить вид теплоносителя (параметры теплоносителя)</v>
      </c>
      <c r="AA26" s="590"/>
      <c r="AB26" s="590"/>
    </row>
    <row r="27" spans="1:28" ht="15" customHeight="1">
      <c r="A27" s="1290"/>
      <c r="B27" s="1290"/>
      <c r="C27" s="1290"/>
      <c r="D27" s="1290"/>
      <c r="E27" s="1290"/>
      <c r="F27" s="850"/>
      <c r="G27" s="850"/>
      <c r="H27" s="848"/>
      <c r="I27" s="1290"/>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90"/>
      <c r="B28" s="1290"/>
      <c r="C28" s="1290"/>
      <c r="D28" s="1290"/>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90"/>
      <c r="B29" s="1290"/>
      <c r="C29" s="1290"/>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90"/>
      <c r="B30" s="1290"/>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90"/>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83" t="s">
        <v>632</v>
      </c>
      <c r="N34" s="1283"/>
      <c r="O34" s="1283"/>
      <c r="P34" s="1283"/>
      <c r="Q34" s="1283"/>
      <c r="R34" s="1283"/>
      <c r="S34" s="1283"/>
      <c r="T34" s="1283"/>
      <c r="U34" s="1283"/>
      <c r="V34" s="1283"/>
      <c r="W34" s="1283"/>
    </row>
  </sheetData>
  <sheetProtection algorithmName="SHA-512" hashValue="6Sf8+FUYaZVSnyElz0C4gXCfw1iV8biHOWGASuPB2IQNirmjcJ6dBxrP7XYan1ihznunqwAXyIstbyzTJNqLvQ==" saltValue="gsZfikU97WZocG4LhxDYMQ==" spinCount="100000"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824</vt:i4>
      </vt:variant>
    </vt:vector>
  </HeadingPairs>
  <TitlesOfParts>
    <vt:vector size="834"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Филимонова Екатерина</cp:lastModifiedBy>
  <cp:lastPrinted>2021-12-13T10:14:40Z</cp:lastPrinted>
  <dcterms:created xsi:type="dcterms:W3CDTF">2004-05-21T07:18:45Z</dcterms:created>
  <dcterms:modified xsi:type="dcterms:W3CDTF">2021-12-14T07:40:01Z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